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200.5\share\企画課・財政課\財政課 財務班\(03)　町の予算\財政係\財政関係（副班長用）\財政公表\市町村財政比較分析\R6\1回目\"/>
    </mc:Choice>
  </mc:AlternateContent>
  <xr:revisionPtr revIDLastSave="0" documentId="13_ncr:1_{EB56A2BC-8442-4E41-AFCC-9AD0548AF8E4}" xr6:coauthVersionLast="36" xr6:coauthVersionMax="36" xr10:uidLastSave="{00000000-0000-0000-0000-000000000000}"/>
  <bookViews>
    <workbookView xWindow="0" yWindow="0" windowWidth="28800" windowHeight="13845" tabRatio="792" activeTab="2" xr2:uid="{00000000-000D-0000-FFFF-FFFF00000000}"/>
  </bookViews>
  <sheets>
    <sheet name="総括表" sheetId="10" r:id="rId1"/>
    <sheet name="普通会計の状況" sheetId="11" r:id="rId2"/>
    <sheet name="各会計、関係団体の財政状況及び健全化判断比率" sheetId="18"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19" r:id="rId10"/>
    <sheet name="実質公債費比率（分子）の構造" sheetId="20" r:id="rId11"/>
    <sheet name="将来負担比率（分子）の構造" sheetId="21" r:id="rId12"/>
    <sheet name="基金残高に係る経年分析" sheetId="8" r:id="rId13"/>
    <sheet name="データシート" sheetId="9" state="hidden" r:id="rId14"/>
  </sheets>
  <externalReferences>
    <externalReference r:id="rId15"/>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AM36" i="10"/>
  <c r="CO35" i="10"/>
  <c r="BW35" i="10"/>
  <c r="CO34" i="10"/>
  <c r="BW34" i="10"/>
  <c r="C34" i="10"/>
  <c r="C35" i="10" s="1"/>
  <c r="U34" i="10" l="1"/>
  <c r="U35" i="10" s="1"/>
  <c r="U36" i="10" s="1"/>
  <c r="U37" i="10" s="1"/>
  <c r="C36"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l="1"/>
  <c r="BE35" i="10" s="1"/>
</calcChain>
</file>

<file path=xl/sharedStrings.xml><?xml version="1.0" encoding="utf-8"?>
<sst xmlns="http://schemas.openxmlformats.org/spreadsheetml/2006/main" count="1081" uniqueCount="565">
  <si>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</si>
  <si>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</si>
  <si>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</si>
  <si>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</si>
  <si>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</si>
  <si>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</si>
  <si>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</si>
  <si>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</si>
  <si>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</si>
  <si>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</si>
  <si>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</si>
  <si>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</si>
  <si>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</si>
  <si>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</si>
  <si>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</si>
  <si>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</si>
  <si>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</si>
  <si>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</si>
  <si>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</si>
  <si>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</si>
  <si>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</si>
  <si>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</si>
  <si>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</si>
  <si>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</si>
  <si>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</si>
  <si>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</si>
  <si>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</si>
  <si>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</si>
  <si>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</si>
  <si>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</si>
  <si>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</si>
  <si>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</si>
  <si>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</si>
  <si>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</si>
  <si>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</si>
  <si>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</si>
  <si>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</si>
  <si>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</si>
  <si>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</si>
  <si>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</si>
  <si>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</si>
  <si>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</si>
  <si>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</si>
  <si>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</si>
  <si>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</si>
  <si>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</si>
  <si>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</si>
  <si>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</si>
  <si>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</si>
  <si>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</si>
  <si>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</si>
  <si>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</si>
  <si>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</si>
  <si>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</si>
  <si>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</si>
  <si>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</si>
  <si>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</si>
  <si>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</si>
  <si>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</si>
  <si>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</si>
  <si>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</si>
  <si>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</si>
  <si>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</si>
  <si>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</si>
  <si>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</si>
  <si>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</si>
  <si>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</si>
  <si>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</si>
  <si>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</si>
  <si>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</si>
  <si>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</si>
  <si>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</si>
  <si>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</si>
  <si>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</si>
  <si>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</si>
  <si>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</si>
  <si>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</si>
  <si>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</si>
  <si>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</si>
  <si>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</si>
  <si>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</si>
  <si>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</si>
  <si>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</si>
  <si>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</si>
  <si>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</si>
  <si>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</si>
  <si>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</si>
  <si>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</si>
  <si>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</si>
  <si>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</si>
  <si>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</si>
  <si>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</si>
  <si>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</si>
  <si>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</si>
  <si>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亘理町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</si>
  <si>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</si>
  <si>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</si>
  <si>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</si>
  <si>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</si>
  <si>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</si>
  <si>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</si>
  <si>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</si>
  <si>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</si>
  <si>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</si>
  <si>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</si>
  <si>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</si>
  <si>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</si>
  <si>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</si>
  <si>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</si>
  <si>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</si>
  <si>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</si>
  <si>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</si>
  <si>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</si>
  <si>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</si>
  <si>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</si>
  <si>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</si>
  <si>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</si>
  <si>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</si>
  <si>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</si>
  <si>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</si>
  <si>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</si>
  <si>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</si>
  <si>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</si>
  <si>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</si>
  <si>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</si>
  <si>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</si>
  <si>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</si>
  <si>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</si>
  <si>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</si>
  <si>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</si>
  <si>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</si>
  <si>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</si>
  <si>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</si>
  <si>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</si>
  <si>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</si>
  <si>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</si>
  <si>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</si>
  <si>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</si>
  <si>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</si>
  <si>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</si>
  <si>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</si>
  <si>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</si>
  <si>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</si>
  <si>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</si>
  <si>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</si>
  <si>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</si>
  <si>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</si>
  <si>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</si>
  <si>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</si>
  <si>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</si>
  <si>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</si>
  <si>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</si>
  <si>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</si>
  <si>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</si>
  <si>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</si>
  <si>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</si>
  <si>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</si>
  <si>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</si>
  <si>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</si>
  <si>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</si>
  <si>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</si>
  <si>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</si>
  <si>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</si>
  <si>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</si>
  <si>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</si>
  <si>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</si>
  <si>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</si>
  <si>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</si>
  <si>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</si>
  <si>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</si>
  <si>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</si>
  <si>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</si>
  <si>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</si>
  <si>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</si>
  <si>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</si>
  <si>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</si>
  <si>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</si>
  <si>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</si>
  <si>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</si>
  <si>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</si>
  <si>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</si>
  <si>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</si>
  <si>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</si>
  <si>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</si>
  <si>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</si>
  <si>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</si>
  <si>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</si>
  <si>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</si>
  <si>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</si>
  <si>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</si>
  <si>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</si>
  <si>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</si>
  <si>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</si>
  <si>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</si>
  <si>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</si>
  <si>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</si>
  <si>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</si>
  <si>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</si>
  <si>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</si>
  <si>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</si>
  <si>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</si>
  <si>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</si>
  <si>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</si>
  <si>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宮城県亘理町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</si>
  <si>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</si>
  <si>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</si>
  <si>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</si>
  <si>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</si>
  <si>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</si>
  <si>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</si>
  <si>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</si>
  <si>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</si>
  <si>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</si>
  <si>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</si>
  <si>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</si>
  <si>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</si>
  <si>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</si>
  <si>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</si>
  <si>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</si>
  <si>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</si>
  <si>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</si>
  <si>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</si>
  <si>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</si>
  <si>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</si>
  <si>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</si>
  <si>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</si>
  <si>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</si>
  <si>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</si>
  <si>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</si>
  <si>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</si>
  <si>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</si>
  <si>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</si>
  <si>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</si>
  <si>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</si>
  <si>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</si>
  <si>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</si>
  <si>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</si>
  <si>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</si>
  <si>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</si>
  <si>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</si>
  <si>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</si>
  <si>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</si>
  <si>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</si>
  <si>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</si>
  <si>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</si>
  <si>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</si>
  <si>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</si>
  <si>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</si>
  <si>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</si>
  <si>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</si>
  <si>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</si>
  <si>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</si>
  <si>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</si>
  <si>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</si>
  <si>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</si>
  <si>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</si>
  <si>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</si>
  <si>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</si>
  <si>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</si>
  <si>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</si>
  <si>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</si>
  <si>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</si>
  <si>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</si>
  <si>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</si>
  <si>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</si>
  <si>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</si>
  <si>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</si>
  <si>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</si>
  <si>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</si>
  <si>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</si>
  <si>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</si>
  <si>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</si>
  <si>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</si>
  <si>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</si>
  <si>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</si>
  <si>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</si>
  <si>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</si>
  <si>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</si>
  <si>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</si>
  <si>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</si>
  <si>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</si>
  <si>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</si>
  <si>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</si>
  <si>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</si>
  <si>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</si>
  <si>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</si>
  <si>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</si>
  <si>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</si>
  <si>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</si>
  <si>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</si>
  <si>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</si>
  <si>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</si>
  <si>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</si>
  <si>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</si>
  <si>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</si>
  <si>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</si>
  <si>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</si>
  <si>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</si>
  <si>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</si>
  <si>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</si>
  <si>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</si>
  <si>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</si>
  <si>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</si>
  <si>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</si>
  <si>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</si>
  <si>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</si>
  <si>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</si>
  <si>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</si>
  <si>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</si>
  <si>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</si>
  <si>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</si>
  <si>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</si>
  <si>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</si>
  <si>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</si>
  <si>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</si>
  <si>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</si>
  <si>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</si>
  <si>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</si>
  <si>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</si>
  <si>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</si>
  <si>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</si>
  <si>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</si>
  <si>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</si>
  <si>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</si>
  <si>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</si>
  <si>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</si>
  <si>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</si>
  <si>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観光施設</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</si>
  <si>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</si>
  <si>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</si>
  <si>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</si>
  <si>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</si>
  <si>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</si>
  <si>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</si>
  <si>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</si>
  <si>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</si>
  <si>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</si>
  <si>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</si>
  <si>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</si>
  <si>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</si>
  <si>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</si>
  <si>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</si>
  <si>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</si>
  <si>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</si>
  <si>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</si>
  <si>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</si>
  <si>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</si>
  <si>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</si>
  <si>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</si>
  <si>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</si>
  <si>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</si>
  <si>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</si>
  <si>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</si>
  <si>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</si>
  <si>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宮城県亘理町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</si>
  <si>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</si>
  <si>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</si>
  <si>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</si>
  <si>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</si>
  <si>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</si>
  <si>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</si>
  <si>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</si>
  <si>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</si>
  <si>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</si>
  <si>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</si>
  <si>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</si>
  <si>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</si>
  <si>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</si>
  <si>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</si>
  <si>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</si>
  <si>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</si>
  <si>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</si>
  <si>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</si>
  <si>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</si>
  <si>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</si>
  <si>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亘理町土地取得特別会計</t>
    <phoneticPr fontId="5"/>
  </si>
  <si>
    <t>亘理町奨学資金貸付特別会計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</si>
  <si>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</si>
  <si>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</si>
  <si>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</si>
  <si>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</si>
  <si>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</si>
  <si>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</si>
  <si>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</si>
  <si>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</si>
  <si>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</si>
  <si>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</si>
  <si>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</si>
  <si>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</si>
  <si>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</si>
  <si>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亘理町国民健康保険特別会計</t>
    <phoneticPr fontId="5"/>
  </si>
  <si>
    <t>亘理町介護保険特別会計</t>
    <phoneticPr fontId="5"/>
  </si>
  <si>
    <t>亘理町介護認定審査会特別会計</t>
    <phoneticPr fontId="5"/>
  </si>
  <si>
    <t>亘理町後期高齢者医療特別会計</t>
    <phoneticPr fontId="5"/>
  </si>
  <si>
    <t>亘理町水道事業会計</t>
    <phoneticPr fontId="5"/>
  </si>
  <si>
    <t>法適用企業</t>
    <phoneticPr fontId="5"/>
  </si>
  <si>
    <t>亘理町公共下水道事業会計</t>
    <phoneticPr fontId="5"/>
  </si>
  <si>
    <t>わたり温泉鳥の海特別会計</t>
    <phoneticPr fontId="5"/>
  </si>
  <si>
    <t>法非適用企業</t>
    <phoneticPr fontId="5"/>
  </si>
  <si>
    <t>亘理町工業用地等造成事業特別会計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</si>
  <si>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</si>
  <si>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</si>
  <si>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</si>
  <si>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</si>
  <si>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</si>
  <si>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</si>
  <si>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</si>
  <si>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</si>
  <si>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</si>
  <si>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</si>
  <si>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</si>
  <si>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</si>
  <si>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</si>
  <si>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</si>
  <si>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</si>
  <si>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</si>
  <si>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</si>
  <si>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</si>
  <si>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</si>
  <si>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</si>
  <si>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</si>
  <si>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</si>
  <si>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</si>
  <si>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</si>
  <si>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</si>
  <si>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</si>
  <si>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</si>
  <si>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</si>
  <si>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</si>
  <si>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</si>
  <si>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</si>
  <si>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</si>
  <si>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</si>
  <si>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</si>
  <si>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</si>
  <si>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</si>
  <si>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</si>
  <si>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</si>
  <si>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</si>
  <si>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</si>
  <si>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</si>
  <si>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</si>
  <si>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</si>
  <si>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</si>
  <si>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</si>
  <si>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</si>
  <si>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</si>
  <si>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</si>
  <si>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</si>
  <si>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</si>
  <si>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</si>
  <si>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</si>
  <si>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</si>
  <si>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</si>
  <si>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</si>
  <si>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</si>
  <si>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</si>
  <si>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</si>
  <si>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</si>
  <si>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</si>
  <si>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</si>
  <si>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</si>
  <si>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</si>
  <si>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</si>
  <si>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</si>
  <si>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</si>
  <si>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</si>
  <si>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</si>
  <si>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</si>
  <si>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</si>
  <si>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</si>
  <si>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</si>
  <si>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</si>
  <si>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</si>
  <si>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</si>
  <si>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</si>
  <si>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</si>
  <si>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</si>
  <si>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</si>
  <si>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</si>
  <si>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</si>
  <si>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</si>
  <si>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</si>
  <si>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</si>
  <si>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</si>
  <si>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</si>
  <si>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</si>
  <si>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</si>
  <si>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</si>
  <si>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</si>
  <si>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</si>
  <si>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</si>
  <si>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</si>
  <si>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</si>
  <si>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</si>
  <si>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</si>
  <si>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</si>
  <si>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</si>
  <si>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</si>
  <si>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</si>
  <si>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</si>
  <si>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</si>
  <si>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</si>
  <si>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</si>
  <si>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</si>
  <si>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</si>
  <si>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</si>
  <si>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</si>
  <si>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</si>
  <si>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</si>
  <si>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</si>
  <si>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</si>
  <si>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</si>
  <si>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</si>
  <si>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</si>
  <si>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</si>
  <si>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</si>
  <si>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</si>
  <si>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</si>
  <si>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</si>
  <si>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</si>
  <si>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</si>
  <si>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</si>
  <si>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</si>
  <si>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</si>
  <si>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</si>
  <si>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</si>
  <si>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</si>
  <si>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</si>
  <si>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</si>
  <si>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</si>
  <si>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</si>
  <si>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</si>
  <si>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</si>
  <si>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</si>
  <si>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0.54</t>
  </si>
  <si>
    <t>▲ 5.29</t>
  </si>
  <si>
    <t>亘理町水道事業会計</t>
  </si>
  <si>
    <t>一般会計</t>
  </si>
  <si>
    <t>亘理町公共下水道事業会計</t>
  </si>
  <si>
    <t>亘理町国民健康保険特別会計</t>
  </si>
  <si>
    <t>亘理町後期高齢者医療特別会計</t>
  </si>
  <si>
    <t>亘理町介護保険特別会計</t>
  </si>
  <si>
    <t>亘理町工業用地等造成事業特別会計</t>
  </si>
  <si>
    <t>亘理町奨学資金貸付特別会計</t>
  </si>
  <si>
    <t>その他会計（赤字）</t>
  </si>
  <si>
    <t>その他会計（黒字）</t>
  </si>
  <si>
    <t>R02</t>
    <phoneticPr fontId="5"/>
  </si>
  <si>
    <t>R03</t>
    <phoneticPr fontId="5"/>
  </si>
  <si>
    <t>R04</t>
    <phoneticPr fontId="5"/>
  </si>
  <si>
    <t>R05</t>
    <phoneticPr fontId="5"/>
  </si>
  <si>
    <t>R06</t>
    <phoneticPr fontId="5"/>
  </si>
  <si>
    <t>-</t>
    <phoneticPr fontId="2"/>
  </si>
  <si>
    <t>亘理名取共立衛生処理組合</t>
    <rPh sb="0" eb="2">
      <t>ワタリ</t>
    </rPh>
    <rPh sb="2" eb="4">
      <t>ナトリ</t>
    </rPh>
    <rPh sb="4" eb="6">
      <t>キョウリツ</t>
    </rPh>
    <rPh sb="6" eb="8">
      <t>エイセイ</t>
    </rPh>
    <rPh sb="8" eb="10">
      <t>ショリ</t>
    </rPh>
    <rPh sb="10" eb="12">
      <t>クミアイ</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</si>
  <si>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</si>
  <si>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</si>
  <si>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亘理地区行政事務組合</t>
    <rPh sb="0" eb="2">
      <t>ワタリ</t>
    </rPh>
    <rPh sb="2" eb="4">
      <t>チク</t>
    </rPh>
    <rPh sb="4" eb="6">
      <t>ギョウセイ</t>
    </rPh>
    <rPh sb="6" eb="8">
      <t>ジム</t>
    </rPh>
    <rPh sb="8" eb="10">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</si>
  <si>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</si>
  <si>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</si>
  <si>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</si>
  <si>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町営住宅管理運営基金</t>
    <rPh sb="0" eb="2">
      <t>チョウエイ</t>
    </rPh>
    <rPh sb="2" eb="4">
      <t>ジュウタク</t>
    </rPh>
    <rPh sb="4" eb="6">
      <t>カンリ</t>
    </rPh>
    <rPh sb="6" eb="8">
      <t>ウンエイ</t>
    </rPh>
    <rPh sb="8" eb="10">
      <t>キキン</t>
    </rPh>
    <phoneticPr fontId="5"/>
  </si>
  <si>
    <t>公共施設整備基金</t>
    <rPh sb="0" eb="2">
      <t>コウキョウ</t>
    </rPh>
    <rPh sb="2" eb="4">
      <t>シセツ</t>
    </rPh>
    <rPh sb="4" eb="6">
      <t>セイビ</t>
    </rPh>
    <rPh sb="6" eb="8">
      <t>キキン</t>
    </rPh>
    <phoneticPr fontId="2"/>
  </si>
  <si>
    <t>奨学教育基金</t>
    <rPh sb="0" eb="2">
      <t>ショウガク</t>
    </rPh>
    <rPh sb="2" eb="4">
      <t>キョウイク</t>
    </rPh>
    <rPh sb="4" eb="6">
      <t>キキン</t>
    </rPh>
    <phoneticPr fontId="2"/>
  </si>
  <si>
    <t>長寿社会対策基金</t>
    <rPh sb="0" eb="2">
      <t>チョウジュ</t>
    </rPh>
    <rPh sb="2" eb="4">
      <t>シャカイ</t>
    </rPh>
    <rPh sb="4" eb="6">
      <t>タイサク</t>
    </rPh>
    <rPh sb="6" eb="8">
      <t>キキン</t>
    </rPh>
    <phoneticPr fontId="2"/>
  </si>
  <si>
    <t>農業振興基金</t>
    <rPh sb="0" eb="2">
      <t>ノウギョウ</t>
    </rPh>
    <rPh sb="2" eb="4">
      <t>シンコウ</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</si>
</sst>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4" fillId="6" borderId="75" xfId="12" applyFont="1" applyFill="1" applyBorder="1" applyAlignment="1">
      <alignment horizontal="center" vertical="center"/>
    </xf>
    <xf numFmtId="0" fontId="34" fillId="6" borderId="75" xfId="12" applyFont="1" applyFill="1" applyBorder="1">
      <alignment vertical="center"/>
    </xf>
    <xf numFmtId="0" fontId="34" fillId="6" borderId="0" xfId="12" applyFont="1" applyFill="1">
      <alignment vertical="center"/>
    </xf>
    <xf numFmtId="0" fontId="34" fillId="6" borderId="11" xfId="12" applyFont="1" applyFill="1" applyBorder="1">
      <alignment vertical="center"/>
    </xf>
    <xf numFmtId="0" fontId="34" fillId="6" borderId="12" xfId="12" applyFont="1" applyFill="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C1DC-4D46-9B92-2996C08EBEA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75516</c:v>
                </c:pt>
                <c:pt idx="1">
                  <c:v>19560</c:v>
                </c:pt>
                <c:pt idx="2">
                  <c:v>34320</c:v>
                </c:pt>
                <c:pt idx="3">
                  <c:v>27254</c:v>
                </c:pt>
                <c:pt idx="4">
                  <c:v>24221</c:v>
                </c:pt>
              </c:numCache>
            </c:numRef>
          </c:val>
          <c:smooth val="0"/>
          <c:extLst>
            <c:ext xmlns:c16="http://schemas.microsoft.com/office/drawing/2014/chart" uri="{C3380CC4-5D6E-409C-BE32-E72D297353CC}">
              <c16:uniqueId val="{00000001-C1DC-4D46-9B92-2996C08EBEA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6.23</c:v>
                </c:pt>
                <c:pt idx="1">
                  <c:v>3.78</c:v>
                </c:pt>
                <c:pt idx="2">
                  <c:v>8.98</c:v>
                </c:pt>
                <c:pt idx="3">
                  <c:v>5.24</c:v>
                </c:pt>
                <c:pt idx="4">
                  <c:v>3.6</c:v>
                </c:pt>
              </c:numCache>
            </c:numRef>
          </c:val>
          <c:extLst>
            <c:ext xmlns:c16="http://schemas.microsoft.com/office/drawing/2014/chart" uri="{C3380CC4-5D6E-409C-BE32-E72D297353CC}">
              <c16:uniqueId val="{00000000-6441-438B-AA69-21B64E6110B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21.78</c:v>
                </c:pt>
                <c:pt idx="1">
                  <c:v>29.44</c:v>
                </c:pt>
                <c:pt idx="2">
                  <c:v>39.25</c:v>
                </c:pt>
                <c:pt idx="3">
                  <c:v>42.76</c:v>
                </c:pt>
                <c:pt idx="4">
                  <c:v>42.78</c:v>
                </c:pt>
              </c:numCache>
            </c:numRef>
          </c:val>
          <c:extLst>
            <c:ext xmlns:c16="http://schemas.microsoft.com/office/drawing/2014/chart" uri="{C3380CC4-5D6E-409C-BE32-E72D297353CC}">
              <c16:uniqueId val="{00000001-6441-438B-AA69-21B64E6110B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-0.54</c:v>
                </c:pt>
                <c:pt idx="1">
                  <c:v>0.81</c:v>
                </c:pt>
                <c:pt idx="2">
                  <c:v>10.84</c:v>
                </c:pt>
                <c:pt idx="3">
                  <c:v>9.6</c:v>
                </c:pt>
                <c:pt idx="4">
                  <c:v>-5.29</c:v>
                </c:pt>
              </c:numCache>
            </c:numRef>
          </c:val>
          <c:smooth val="0"/>
          <c:extLst>
            <c:ext xmlns:c16="http://schemas.microsoft.com/office/drawing/2014/chart" uri="{C3380CC4-5D6E-409C-BE32-E72D297353CC}">
              <c16:uniqueId val="{00000002-6441-438B-AA69-21B64E6110B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[1]データシート!$B$27:$K$27</c:f>
              <c:numCache>
                <c:formatCode>General</c:formatCode>
                <c:ptCount val="10"/>
                <c:pt idx="0">
                  <c:v>#N/A</c:v>
                </c:pt>
                <c:pt idx="1">
                  <c:v>0</c:v>
                </c:pt>
                <c:pt idx="2">
                  <c:v>#N/A</c:v>
                </c:pt>
                <c:pt idx="3">
                  <c:v>0</c:v>
                </c:pt>
                <c:pt idx="4">
                  <c:v>#N/A</c:v>
                </c:pt>
                <c:pt idx="5">
                  <c:v>0.01</c:v>
                </c:pt>
                <c:pt idx="6">
                  <c:v>#N/A</c:v>
                </c:pt>
                <c:pt idx="7">
                  <c:v>0.31</c:v>
                </c:pt>
                <c:pt idx="8">
                  <c:v>#N/A</c:v>
                </c:pt>
                <c:pt idx="9">
                  <c:v>0</c:v>
                </c:pt>
              </c:numCache>
            </c:numRef>
          </c:val>
          <c:extLst>
            <c:ext xmlns:c16="http://schemas.microsoft.com/office/drawing/2014/chart" uri="{C3380CC4-5D6E-409C-BE32-E72D297353CC}">
              <c16:uniqueId val="{00000000-6E98-407B-AC3C-20BD50426B44}"/>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E98-407B-AC3C-20BD50426B44}"/>
            </c:ext>
          </c:extLst>
        </c:ser>
        <c:ser>
          <c:idx val="2"/>
          <c:order val="2"/>
          <c:tx>
            <c:strRef>
              <c:f>[1]データシート!$A$29</c:f>
              <c:strCache>
                <c:ptCount val="1"/>
                <c:pt idx="0">
                  <c:v>亘理町奨学資金貸付特別会計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[1]データシート!$B$29:$K$29</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6E98-407B-AC3C-20BD50426B44}"/>
            </c:ext>
          </c:extLst>
        </c:ser>
        <c:ser>
          <c:idx val="3"/>
          <c:order val="3"/>
          <c:tx>
            <c:strRef>
              <c:f>[1]データシート!$A$30</c:f>
              <c:strCache>
                <c:ptCount val="1"/>
                <c:pt idx="0">
                  <c:v>亘理町工業用地等造成事業特別会計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[1]データシート!$B$30:$K$30</c:f>
              <c:numCache>
                <c:formatCode>General</c:formatCode>
                <c:ptCount val="10"/>
                <c:pt idx="0">
                  <c:v>#N/A</c:v>
                </c:pt>
                <c:pt idx="1">
                  <c:v>22.07</c:v>
                </c:pt>
                <c:pt idx="2">
                  <c:v>#N/A</c:v>
                </c:pt>
                <c:pt idx="3">
                  <c:v>20.97</c:v>
                </c:pt>
                <c:pt idx="4">
                  <c:v>#N/A</c:v>
                </c:pt>
                <c:pt idx="5">
                  <c:v>0.01</c:v>
                </c:pt>
                <c:pt idx="6">
                  <c:v>#N/A</c:v>
                </c:pt>
                <c:pt idx="7">
                  <c:v>0</c:v>
                </c:pt>
                <c:pt idx="8">
                  <c:v>#N/A</c:v>
                </c:pt>
                <c:pt idx="9">
                  <c:v>0</c:v>
                </c:pt>
              </c:numCache>
            </c:numRef>
          </c:val>
          <c:extLst>
            <c:ext xmlns:c16="http://schemas.microsoft.com/office/drawing/2014/chart" uri="{C3380CC4-5D6E-409C-BE32-E72D297353CC}">
              <c16:uniqueId val="{00000003-6E98-407B-AC3C-20BD50426B44}"/>
            </c:ext>
          </c:extLst>
        </c:ser>
        <c:ser>
          <c:idx val="4"/>
          <c:order val="4"/>
          <c:tx>
            <c:strRef>
              <c:f>[1]データシート!$A$31</c:f>
              <c:strCache>
                <c:ptCount val="1"/>
                <c:pt idx="0">
                  <c:v>亘理町介護保険特別会計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[1]データシート!$B$31:$K$31</c:f>
              <c:numCache>
                <c:formatCode>General</c:formatCode>
                <c:ptCount val="10"/>
                <c:pt idx="0">
                  <c:v>#N/A</c:v>
                </c:pt>
                <c:pt idx="1">
                  <c:v>0.05</c:v>
                </c:pt>
                <c:pt idx="2">
                  <c:v>#N/A</c:v>
                </c:pt>
                <c:pt idx="3">
                  <c:v>0.15</c:v>
                </c:pt>
                <c:pt idx="4">
                  <c:v>#N/A</c:v>
                </c:pt>
                <c:pt idx="5">
                  <c:v>0.46</c:v>
                </c:pt>
                <c:pt idx="6">
                  <c:v>#N/A</c:v>
                </c:pt>
                <c:pt idx="7">
                  <c:v>0.1</c:v>
                </c:pt>
                <c:pt idx="8">
                  <c:v>#N/A</c:v>
                </c:pt>
                <c:pt idx="9">
                  <c:v>0.03</c:v>
                </c:pt>
              </c:numCache>
            </c:numRef>
          </c:val>
          <c:extLst>
            <c:ext xmlns:c16="http://schemas.microsoft.com/office/drawing/2014/chart" uri="{C3380CC4-5D6E-409C-BE32-E72D297353CC}">
              <c16:uniqueId val="{00000004-6E98-407B-AC3C-20BD50426B44}"/>
            </c:ext>
          </c:extLst>
        </c:ser>
        <c:ser>
          <c:idx val="5"/>
          <c:order val="5"/>
          <c:tx>
            <c:strRef>
              <c:f>[1]データシート!$A$32</c:f>
              <c:strCache>
                <c:ptCount val="1"/>
                <c:pt idx="0">
                  <c:v>亘理町後期高齢者医療特別会計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[1]データシート!$B$32:$K$32</c:f>
              <c:numCache>
                <c:formatCode>General</c:formatCode>
                <c:ptCount val="10"/>
                <c:pt idx="0">
                  <c:v>#N/A</c:v>
                </c:pt>
                <c:pt idx="1">
                  <c:v>0.02</c:v>
                </c:pt>
                <c:pt idx="2">
                  <c:v>#N/A</c:v>
                </c:pt>
                <c:pt idx="3">
                  <c:v>0</c:v>
                </c:pt>
                <c:pt idx="4">
                  <c:v>#N/A</c:v>
                </c:pt>
                <c:pt idx="5">
                  <c:v>0.04</c:v>
                </c:pt>
                <c:pt idx="6">
                  <c:v>#N/A</c:v>
                </c:pt>
                <c:pt idx="7">
                  <c:v>0.04</c:v>
                </c:pt>
                <c:pt idx="8">
                  <c:v>#N/A</c:v>
                </c:pt>
                <c:pt idx="9">
                  <c:v>0.05</c:v>
                </c:pt>
              </c:numCache>
            </c:numRef>
          </c:val>
          <c:extLst>
            <c:ext xmlns:c16="http://schemas.microsoft.com/office/drawing/2014/chart" uri="{C3380CC4-5D6E-409C-BE32-E72D297353CC}">
              <c16:uniqueId val="{00000005-6E98-407B-AC3C-20BD50426B44}"/>
            </c:ext>
          </c:extLst>
        </c:ser>
        <c:ser>
          <c:idx val="6"/>
          <c:order val="6"/>
          <c:tx>
            <c:strRef>
              <c:f>[1]データシート!$A$33</c:f>
              <c:strCache>
                <c:ptCount val="1"/>
                <c:pt idx="0">
                  <c:v>亘理町国民健康保険特別会計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[1]データシート!$B$33:$K$33</c:f>
              <c:numCache>
                <c:formatCode>General</c:formatCode>
                <c:ptCount val="10"/>
                <c:pt idx="0">
                  <c:v>#N/A</c:v>
                </c:pt>
                <c:pt idx="1">
                  <c:v>0.91</c:v>
                </c:pt>
                <c:pt idx="2">
                  <c:v>#N/A</c:v>
                </c:pt>
                <c:pt idx="3">
                  <c:v>0.92</c:v>
                </c:pt>
                <c:pt idx="4">
                  <c:v>#N/A</c:v>
                </c:pt>
                <c:pt idx="5">
                  <c:v>0.37</c:v>
                </c:pt>
                <c:pt idx="6">
                  <c:v>#N/A</c:v>
                </c:pt>
                <c:pt idx="7">
                  <c:v>0.56000000000000005</c:v>
                </c:pt>
                <c:pt idx="8">
                  <c:v>#N/A</c:v>
                </c:pt>
                <c:pt idx="9">
                  <c:v>0.48</c:v>
                </c:pt>
              </c:numCache>
            </c:numRef>
          </c:val>
          <c:extLst>
            <c:ext xmlns:c16="http://schemas.microsoft.com/office/drawing/2014/chart" uri="{C3380CC4-5D6E-409C-BE32-E72D297353CC}">
              <c16:uniqueId val="{00000006-6E98-407B-AC3C-20BD50426B44}"/>
            </c:ext>
          </c:extLst>
        </c:ser>
        <c:ser>
          <c:idx val="7"/>
          <c:order val="7"/>
          <c:tx>
            <c:strRef>
              <c:f>[1]データシート!$A$34</c:f>
              <c:strCache>
                <c:ptCount val="1"/>
                <c:pt idx="0">
                  <c:v>亘理町公共下水道事業会計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[1]データシート!$B$34:$K$34</c:f>
              <c:numCache>
                <c:formatCode>General</c:formatCode>
                <c:ptCount val="10"/>
                <c:pt idx="0">
                  <c:v>#N/A</c:v>
                </c:pt>
                <c:pt idx="1">
                  <c:v>0.51</c:v>
                </c:pt>
                <c:pt idx="2">
                  <c:v>#N/A</c:v>
                </c:pt>
                <c:pt idx="3">
                  <c:v>1.73</c:v>
                </c:pt>
                <c:pt idx="4">
                  <c:v>#N/A</c:v>
                </c:pt>
                <c:pt idx="5">
                  <c:v>2.2799999999999998</c:v>
                </c:pt>
                <c:pt idx="6">
                  <c:v>#N/A</c:v>
                </c:pt>
                <c:pt idx="7">
                  <c:v>2.2000000000000002</c:v>
                </c:pt>
                <c:pt idx="8">
                  <c:v>#N/A</c:v>
                </c:pt>
                <c:pt idx="9">
                  <c:v>0.57999999999999996</c:v>
                </c:pt>
              </c:numCache>
            </c:numRef>
          </c:val>
          <c:extLst>
            <c:ext xmlns:c16="http://schemas.microsoft.com/office/drawing/2014/chart" uri="{C3380CC4-5D6E-409C-BE32-E72D297353CC}">
              <c16:uniqueId val="{00000007-6E98-407B-AC3C-20BD50426B44}"/>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[1]データシート!$B$35:$K$35</c:f>
              <c:numCache>
                <c:formatCode>General</c:formatCode>
                <c:ptCount val="10"/>
                <c:pt idx="0">
                  <c:v>#N/A</c:v>
                </c:pt>
                <c:pt idx="1">
                  <c:v>6.22</c:v>
                </c:pt>
                <c:pt idx="2">
                  <c:v>#N/A</c:v>
                </c:pt>
                <c:pt idx="3">
                  <c:v>3.78</c:v>
                </c:pt>
                <c:pt idx="4">
                  <c:v>#N/A</c:v>
                </c:pt>
                <c:pt idx="5">
                  <c:v>8.9700000000000006</c:v>
                </c:pt>
                <c:pt idx="6">
                  <c:v>#N/A</c:v>
                </c:pt>
                <c:pt idx="7">
                  <c:v>5.23</c:v>
                </c:pt>
                <c:pt idx="8">
                  <c:v>#N/A</c:v>
                </c:pt>
                <c:pt idx="9">
                  <c:v>3.59</c:v>
                </c:pt>
              </c:numCache>
            </c:numRef>
          </c:val>
          <c:extLst>
            <c:ext xmlns:c16="http://schemas.microsoft.com/office/drawing/2014/chart" uri="{C3380CC4-5D6E-409C-BE32-E72D297353CC}">
              <c16:uniqueId val="{00000008-6E98-407B-AC3C-20BD50426B44}"/>
            </c:ext>
          </c:extLst>
        </c:ser>
        <c:ser>
          <c:idx val="9"/>
          <c:order val="9"/>
          <c:tx>
            <c:strRef>
              <c:f>[1]データシート!$A$36</c:f>
              <c:strCache>
                <c:ptCount val="1"/>
                <c:pt idx="0">
                  <c:v>亘理町水道事業会計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[1]データシート!$B$36:$K$36</c:f>
              <c:numCache>
                <c:formatCode>General</c:formatCode>
                <c:ptCount val="10"/>
                <c:pt idx="0">
                  <c:v>#N/A</c:v>
                </c:pt>
                <c:pt idx="1">
                  <c:v>13.99</c:v>
                </c:pt>
                <c:pt idx="2">
                  <c:v>#N/A</c:v>
                </c:pt>
                <c:pt idx="3">
                  <c:v>12.9</c:v>
                </c:pt>
                <c:pt idx="4">
                  <c:v>#N/A</c:v>
                </c:pt>
                <c:pt idx="5">
                  <c:v>12.15</c:v>
                </c:pt>
                <c:pt idx="6">
                  <c:v>#N/A</c:v>
                </c:pt>
                <c:pt idx="7">
                  <c:v>11.8</c:v>
                </c:pt>
                <c:pt idx="8">
                  <c:v>#N/A</c:v>
                </c:pt>
                <c:pt idx="9">
                  <c:v>12.15</c:v>
                </c:pt>
              </c:numCache>
            </c:numRef>
          </c:val>
          <c:extLst>
            <c:ext xmlns:c16="http://schemas.microsoft.com/office/drawing/2014/chart" uri="{C3380CC4-5D6E-409C-BE32-E72D297353CC}">
              <c16:uniqueId val="{00000009-6E98-407B-AC3C-20BD50426B4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[1]データシート!$B$42:$P$42</c:f>
              <c:numCache>
                <c:formatCode>General</c:formatCode>
                <c:ptCount val="15"/>
                <c:pt idx="2">
                  <c:v>1119</c:v>
                </c:pt>
                <c:pt idx="5">
                  <c:v>1088</c:v>
                </c:pt>
                <c:pt idx="8">
                  <c:v>1111</c:v>
                </c:pt>
                <c:pt idx="11">
                  <c:v>1068</c:v>
                </c:pt>
                <c:pt idx="14">
                  <c:v>1033</c:v>
                </c:pt>
              </c:numCache>
            </c:numRef>
          </c:val>
          <c:extLst>
            <c:ext xmlns:c16="http://schemas.microsoft.com/office/drawing/2014/chart" uri="{C3380CC4-5D6E-409C-BE32-E72D297353CC}">
              <c16:uniqueId val="{00000000-DE01-44CD-88A8-B22EAFDD8093}"/>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E01-44CD-88A8-B22EAFDD8093}"/>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E01-44CD-88A8-B22EAFDD8093}"/>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[1]データシート!$B$45:$P$45</c:f>
              <c:numCache>
                <c:formatCode>General</c:formatCode>
                <c:ptCount val="15"/>
                <c:pt idx="0">
                  <c:v>12</c:v>
                </c:pt>
                <c:pt idx="3">
                  <c:v>49</c:v>
                </c:pt>
                <c:pt idx="6">
                  <c:v>61</c:v>
                </c:pt>
                <c:pt idx="9">
                  <c:v>63</c:v>
                </c:pt>
                <c:pt idx="12">
                  <c:v>63</c:v>
                </c:pt>
              </c:numCache>
            </c:numRef>
          </c:val>
          <c:extLst>
            <c:ext xmlns:c16="http://schemas.microsoft.com/office/drawing/2014/chart" uri="{C3380CC4-5D6E-409C-BE32-E72D297353CC}">
              <c16:uniqueId val="{00000003-DE01-44CD-88A8-B22EAFDD8093}"/>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[1]データシート!$B$46:$P$46</c:f>
              <c:numCache>
                <c:formatCode>General</c:formatCode>
                <c:ptCount val="15"/>
                <c:pt idx="0">
                  <c:v>611</c:v>
                </c:pt>
                <c:pt idx="3">
                  <c:v>514</c:v>
                </c:pt>
                <c:pt idx="6">
                  <c:v>541</c:v>
                </c:pt>
                <c:pt idx="9">
                  <c:v>482</c:v>
                </c:pt>
                <c:pt idx="12">
                  <c:v>471</c:v>
                </c:pt>
              </c:numCache>
            </c:numRef>
          </c:val>
          <c:extLst>
            <c:ext xmlns:c16="http://schemas.microsoft.com/office/drawing/2014/chart" uri="{C3380CC4-5D6E-409C-BE32-E72D297353CC}">
              <c16:uniqueId val="{00000004-DE01-44CD-88A8-B22EAFDD8093}"/>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E01-44CD-88A8-B22EAFDD8093}"/>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E01-44CD-88A8-B22EAFDD8093}"/>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[1]データシート!$B$49:$P$49</c:f>
              <c:numCache>
                <c:formatCode>General</c:formatCode>
                <c:ptCount val="15"/>
                <c:pt idx="0">
                  <c:v>863</c:v>
                </c:pt>
                <c:pt idx="3">
                  <c:v>875</c:v>
                </c:pt>
                <c:pt idx="6">
                  <c:v>896</c:v>
                </c:pt>
                <c:pt idx="9">
                  <c:v>848</c:v>
                </c:pt>
                <c:pt idx="12">
                  <c:v>842</c:v>
                </c:pt>
              </c:numCache>
            </c:numRef>
          </c:val>
          <c:extLst>
            <c:ext xmlns:c16="http://schemas.microsoft.com/office/drawing/2014/chart" uri="{C3380CC4-5D6E-409C-BE32-E72D297353CC}">
              <c16:uniqueId val="{00000007-DE01-44CD-88A8-B22EAFDD809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[1]データシート!$B$50:$P$50</c:f>
              <c:numCache>
                <c:formatCode>General</c:formatCode>
                <c:ptCount val="15"/>
                <c:pt idx="0">
                  <c:v>#N/A</c:v>
                </c:pt>
                <c:pt idx="1">
                  <c:v>367</c:v>
                </c:pt>
                <c:pt idx="2">
                  <c:v>#N/A</c:v>
                </c:pt>
                <c:pt idx="3">
                  <c:v>#N/A</c:v>
                </c:pt>
                <c:pt idx="4">
                  <c:v>350</c:v>
                </c:pt>
                <c:pt idx="5">
                  <c:v>#N/A</c:v>
                </c:pt>
                <c:pt idx="6">
                  <c:v>#N/A</c:v>
                </c:pt>
                <c:pt idx="7">
                  <c:v>387</c:v>
                </c:pt>
                <c:pt idx="8">
                  <c:v>#N/A</c:v>
                </c:pt>
                <c:pt idx="9">
                  <c:v>#N/A</c:v>
                </c:pt>
                <c:pt idx="10">
                  <c:v>325</c:v>
                </c:pt>
                <c:pt idx="11">
                  <c:v>#N/A</c:v>
                </c:pt>
                <c:pt idx="12">
                  <c:v>#N/A</c:v>
                </c:pt>
                <c:pt idx="13">
                  <c:v>343</c:v>
                </c:pt>
                <c:pt idx="14">
                  <c:v>#N/A</c:v>
                </c:pt>
              </c:numCache>
            </c:numRef>
          </c:val>
          <c:smooth val="0"/>
          <c:extLst>
            <c:ext xmlns:c16="http://schemas.microsoft.com/office/drawing/2014/chart" uri="{C3380CC4-5D6E-409C-BE32-E72D297353CC}">
              <c16:uniqueId val="{00000008-DE01-44CD-88A8-B22EAFDD809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[1]データシート!$B$56:$P$56</c:f>
              <c:numCache>
                <c:formatCode>General</c:formatCode>
                <c:ptCount val="15"/>
                <c:pt idx="2">
                  <c:v>11148</c:v>
                </c:pt>
                <c:pt idx="5">
                  <c:v>10814</c:v>
                </c:pt>
                <c:pt idx="8">
                  <c:v>10337</c:v>
                </c:pt>
                <c:pt idx="11">
                  <c:v>9937</c:v>
                </c:pt>
                <c:pt idx="14">
                  <c:v>9327</c:v>
                </c:pt>
              </c:numCache>
            </c:numRef>
          </c:val>
          <c:extLst>
            <c:ext xmlns:c16="http://schemas.microsoft.com/office/drawing/2014/chart" uri="{C3380CC4-5D6E-409C-BE32-E72D297353CC}">
              <c16:uniqueId val="{00000000-2E3A-404A-B719-F137C42B3CF0}"/>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[1]データシート!$B$57:$P$57</c:f>
              <c:numCache>
                <c:formatCode>General</c:formatCode>
                <c:ptCount val="15"/>
                <c:pt idx="2">
                  <c:v>3371</c:v>
                </c:pt>
                <c:pt idx="5">
                  <c:v>2892</c:v>
                </c:pt>
                <c:pt idx="8">
                  <c:v>2422</c:v>
                </c:pt>
                <c:pt idx="11">
                  <c:v>2004</c:v>
                </c:pt>
                <c:pt idx="14">
                  <c:v>1888</c:v>
                </c:pt>
              </c:numCache>
            </c:numRef>
          </c:val>
          <c:extLst>
            <c:ext xmlns:c16="http://schemas.microsoft.com/office/drawing/2014/chart" uri="{C3380CC4-5D6E-409C-BE32-E72D297353CC}">
              <c16:uniqueId val="{00000001-2E3A-404A-B719-F137C42B3CF0}"/>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[1]データシート!$B$58:$P$58</c:f>
              <c:numCache>
                <c:formatCode>General</c:formatCode>
                <c:ptCount val="15"/>
                <c:pt idx="2">
                  <c:v>6608</c:v>
                </c:pt>
                <c:pt idx="5">
                  <c:v>8458</c:v>
                </c:pt>
                <c:pt idx="8">
                  <c:v>9955</c:v>
                </c:pt>
                <c:pt idx="11">
                  <c:v>9438</c:v>
                </c:pt>
                <c:pt idx="14">
                  <c:v>9831</c:v>
                </c:pt>
              </c:numCache>
            </c:numRef>
          </c:val>
          <c:extLst>
            <c:ext xmlns:c16="http://schemas.microsoft.com/office/drawing/2014/chart" uri="{C3380CC4-5D6E-409C-BE32-E72D297353CC}">
              <c16:uniqueId val="{00000002-2E3A-404A-B719-F137C42B3CF0}"/>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E3A-404A-B719-F137C42B3CF0}"/>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E3A-404A-B719-F137C42B3CF0}"/>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[1]データシート!$B$61:$P$61</c:f>
              <c:numCache>
                <c:formatCode>General</c:formatCode>
                <c:ptCount val="15"/>
                <c:pt idx="0">
                  <c:v>4</c:v>
                </c:pt>
                <c:pt idx="3">
                  <c:v>0</c:v>
                </c:pt>
                <c:pt idx="6">
                  <c:v>3</c:v>
                </c:pt>
                <c:pt idx="9">
                  <c:v>4</c:v>
                </c:pt>
                <c:pt idx="12">
                  <c:v>0</c:v>
                </c:pt>
              </c:numCache>
            </c:numRef>
          </c:val>
          <c:extLst>
            <c:ext xmlns:c16="http://schemas.microsoft.com/office/drawing/2014/chart" uri="{C3380CC4-5D6E-409C-BE32-E72D297353CC}">
              <c16:uniqueId val="{00000005-2E3A-404A-B719-F137C42B3CF0}"/>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[1]データシート!$B$62:$P$62</c:f>
              <c:numCache>
                <c:formatCode>General</c:formatCode>
                <c:ptCount val="15"/>
                <c:pt idx="0">
                  <c:v>1191</c:v>
                </c:pt>
                <c:pt idx="3">
                  <c:v>1132</c:v>
                </c:pt>
                <c:pt idx="6">
                  <c:v>1206</c:v>
                </c:pt>
                <c:pt idx="9">
                  <c:v>1165</c:v>
                </c:pt>
                <c:pt idx="12">
                  <c:v>1160</c:v>
                </c:pt>
              </c:numCache>
            </c:numRef>
          </c:val>
          <c:extLst>
            <c:ext xmlns:c16="http://schemas.microsoft.com/office/drawing/2014/chart" uri="{C3380CC4-5D6E-409C-BE32-E72D297353CC}">
              <c16:uniqueId val="{00000006-2E3A-404A-B719-F137C42B3CF0}"/>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[1]データシート!$B$63:$P$63</c:f>
              <c:numCache>
                <c:formatCode>General</c:formatCode>
                <c:ptCount val="15"/>
                <c:pt idx="0">
                  <c:v>368</c:v>
                </c:pt>
                <c:pt idx="3">
                  <c:v>332</c:v>
                </c:pt>
                <c:pt idx="6">
                  <c:v>285</c:v>
                </c:pt>
                <c:pt idx="9">
                  <c:v>240</c:v>
                </c:pt>
                <c:pt idx="12">
                  <c:v>193</c:v>
                </c:pt>
              </c:numCache>
            </c:numRef>
          </c:val>
          <c:extLst>
            <c:ext xmlns:c16="http://schemas.microsoft.com/office/drawing/2014/chart" uri="{C3380CC4-5D6E-409C-BE32-E72D297353CC}">
              <c16:uniqueId val="{00000007-2E3A-404A-B719-F137C42B3CF0}"/>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[1]データシート!$B$64:$P$64</c:f>
              <c:numCache>
                <c:formatCode>General</c:formatCode>
                <c:ptCount val="15"/>
                <c:pt idx="0">
                  <c:v>5978</c:v>
                </c:pt>
                <c:pt idx="3">
                  <c:v>5656</c:v>
                </c:pt>
                <c:pt idx="6">
                  <c:v>5528</c:v>
                </c:pt>
                <c:pt idx="9">
                  <c:v>5278</c:v>
                </c:pt>
                <c:pt idx="12">
                  <c:v>5194</c:v>
                </c:pt>
              </c:numCache>
            </c:numRef>
          </c:val>
          <c:extLst>
            <c:ext xmlns:c16="http://schemas.microsoft.com/office/drawing/2014/chart" uri="{C3380CC4-5D6E-409C-BE32-E72D297353CC}">
              <c16:uniqueId val="{00000008-2E3A-404A-B719-F137C42B3CF0}"/>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E3A-404A-B719-F137C42B3CF0}"/>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[1]データシート!$B$66:$P$66</c:f>
              <c:numCache>
                <c:formatCode>General</c:formatCode>
                <c:ptCount val="15"/>
                <c:pt idx="0">
                  <c:v>10592</c:v>
                </c:pt>
                <c:pt idx="3">
                  <c:v>10274</c:v>
                </c:pt>
                <c:pt idx="6">
                  <c:v>9917</c:v>
                </c:pt>
                <c:pt idx="9">
                  <c:v>8087</c:v>
                </c:pt>
                <c:pt idx="12">
                  <c:v>7736</c:v>
                </c:pt>
              </c:numCache>
            </c:numRef>
          </c:val>
          <c:extLst>
            <c:ext xmlns:c16="http://schemas.microsoft.com/office/drawing/2014/chart" uri="{C3380CC4-5D6E-409C-BE32-E72D297353CC}">
              <c16:uniqueId val="{0000000A-2E3A-404A-B719-F137C42B3CF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E3A-404A-B719-F137C42B3CF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3026</c:v>
                </c:pt>
                <c:pt idx="1">
                  <c:v>3377</c:v>
                </c:pt>
                <c:pt idx="2">
                  <c:v>3454</c:v>
                </c:pt>
              </c:numCache>
            </c:numRef>
          </c:val>
          <c:extLst>
            <c:ext xmlns:c16="http://schemas.microsoft.com/office/drawing/2014/chart" uri="{C3380CC4-5D6E-409C-BE32-E72D297353CC}">
              <c16:uniqueId val="{00000000-32E1-4EF0-A0CE-9917A10FE44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c:v>
                </c:pt>
                <c:pt idx="1">
                  <c:v>2</c:v>
                </c:pt>
                <c:pt idx="2">
                  <c:v>35</c:v>
                </c:pt>
              </c:numCache>
            </c:numRef>
          </c:val>
          <c:extLst>
            <c:ext xmlns:c16="http://schemas.microsoft.com/office/drawing/2014/chart" uri="{C3380CC4-5D6E-409C-BE32-E72D297353CC}">
              <c16:uniqueId val="{00000001-32E1-4EF0-A0CE-9917A10FE44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5359</c:v>
                </c:pt>
                <c:pt idx="1">
                  <c:v>4604</c:v>
                </c:pt>
                <c:pt idx="2">
                  <c:v>5107</c:v>
                </c:pt>
              </c:numCache>
            </c:numRef>
          </c:val>
          <c:extLst>
            <c:ext xmlns:c16="http://schemas.microsoft.com/office/drawing/2014/chart" uri="{C3380CC4-5D6E-409C-BE32-E72D297353CC}">
              <c16:uniqueId val="{00000002-32E1-4EF0-A0CE-9917A10FE44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7091F42E-7D4B-4CC1-B3DC-F880378C6736}"/>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409B5189-38A5-4D67-AD9C-459FE1EFF834}"/>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4C2B43F-9063-4379-AB64-7917888E13CC}"/>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3549A4D-3FA3-4B4F-ACA2-B22A2D785581}"/>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8756BDD7-6876-4F4F-94E7-2EA32A75CE6B}"/>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BAB19A34-453A-47EE-8C0B-41F949956714}"/>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5F91718D-75D0-4D47-8D7D-0BD1C5984F7D}"/>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9B340322-8895-464A-998E-6E88A061192D}"/>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9CE253E5-9CF2-461D-8210-97CC1222C503}"/>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20E1A871-B9AE-4139-B719-D65E63A49184}"/>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5118C51F-EF83-452D-BF0F-55A5FC27BADC}"/>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4A545BF-A1B8-4CFA-BD75-49978E7035B3}"/>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A814685D-210D-4645-89E1-6CD290894E56}"/>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A7FE7243-7DA2-426C-BE68-A0B439FAF6C8}"/>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B2FD1FBC-827A-4E72-8096-3F790945EFF3}"/>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E2BBC1FD-BB22-4ECE-B21C-3DB72278C57E}"/>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FBE130F5-F96B-4A16-8850-3E5D68974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3A807376-B76B-4971-9139-680CD6A92937}"/>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3E92123-39FA-4EEE-A6DF-8E8E51318C9F}"/>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a:solidFill>
                <a:schemeClr val="dk1"/>
              </a:solidFill>
              <a:effectLst/>
              <a:latin typeface="+mn-lt"/>
              <a:ea typeface="+mn-ea"/>
              <a:cs typeface="+mn-cs"/>
            </a:rPr>
            <a:t>実質公債費比率は、前年度</a:t>
          </a:r>
          <a:r>
            <a:rPr lang="ja-JP" altLang="en-US" sz="1050">
              <a:solidFill>
                <a:schemeClr val="dk1"/>
              </a:solidFill>
              <a:effectLst/>
              <a:latin typeface="+mn-lt"/>
              <a:ea typeface="+mn-ea"/>
              <a:cs typeface="+mn-cs"/>
            </a:rPr>
            <a:t>に引き続き</a:t>
          </a:r>
          <a:r>
            <a:rPr lang="en-US" altLang="ja-JP" sz="1050">
              <a:solidFill>
                <a:schemeClr val="dk1"/>
              </a:solidFill>
              <a:effectLst/>
              <a:latin typeface="+mn-lt"/>
              <a:ea typeface="+mn-ea"/>
              <a:cs typeface="+mn-cs"/>
            </a:rPr>
            <a:t>5.0</a:t>
          </a:r>
          <a:r>
            <a:rPr lang="ja-JP" altLang="ja-JP" sz="1050">
              <a:solidFill>
                <a:schemeClr val="dk1"/>
              </a:solidFill>
              <a:effectLst/>
              <a:latin typeface="+mn-lt"/>
              <a:ea typeface="+mn-ea"/>
              <a:cs typeface="+mn-cs"/>
            </a:rPr>
            <a:t>％となった。構造の内訳を見ると、普通会計における元利償還金は</a:t>
          </a:r>
          <a:r>
            <a:rPr lang="ja-JP" altLang="en-US" sz="1050">
              <a:solidFill>
                <a:schemeClr val="dk1"/>
              </a:solidFill>
              <a:effectLst/>
              <a:latin typeface="+mn-lt"/>
              <a:ea typeface="+mn-ea"/>
              <a:cs typeface="+mn-cs"/>
            </a:rPr>
            <a:t>、</a:t>
          </a:r>
          <a:r>
            <a:rPr lang="ja-JP" altLang="ja-JP" sz="1050">
              <a:solidFill>
                <a:schemeClr val="dk1"/>
              </a:solidFill>
              <a:effectLst/>
              <a:latin typeface="+mn-lt"/>
              <a:ea typeface="+mn-ea"/>
              <a:cs typeface="+mn-cs"/>
            </a:rPr>
            <a:t>平成</a:t>
          </a:r>
          <a:r>
            <a:rPr lang="en-US" altLang="ja-JP" sz="1050">
              <a:solidFill>
                <a:schemeClr val="dk1"/>
              </a:solidFill>
              <a:effectLst/>
              <a:latin typeface="+mn-lt"/>
              <a:ea typeface="+mn-ea"/>
              <a:cs typeface="+mn-cs"/>
            </a:rPr>
            <a:t>30</a:t>
          </a:r>
          <a:r>
            <a:rPr lang="ja-JP" altLang="ja-JP" sz="1050">
              <a:solidFill>
                <a:schemeClr val="dk1"/>
              </a:solidFill>
              <a:effectLst/>
              <a:latin typeface="+mn-lt"/>
              <a:ea typeface="+mn-ea"/>
              <a:cs typeface="+mn-cs"/>
            </a:rPr>
            <a:t>年度から災害公営住宅建設事業債の元金の本格償還が開始したことなどにより上昇傾向となった。令和</a:t>
          </a:r>
          <a:r>
            <a:rPr lang="en-US" altLang="ja-JP" sz="1050">
              <a:solidFill>
                <a:schemeClr val="dk1"/>
              </a:solidFill>
              <a:effectLst/>
              <a:latin typeface="+mn-lt"/>
              <a:ea typeface="+mn-ea"/>
              <a:cs typeface="+mn-cs"/>
            </a:rPr>
            <a:t>5</a:t>
          </a:r>
          <a:r>
            <a:rPr lang="ja-JP" altLang="ja-JP" sz="1050">
              <a:solidFill>
                <a:schemeClr val="dk1"/>
              </a:solidFill>
              <a:effectLst/>
              <a:latin typeface="+mn-lt"/>
              <a:ea typeface="+mn-ea"/>
              <a:cs typeface="+mn-cs"/>
            </a:rPr>
            <a:t>年度は、災害公営住宅整備事業に係る地方債の繰上償還の実施に伴う元利償還金の減及び公営企業債（主に下水道事業）の償還に係る一般財源からの繰出の減などにより、実質公債費比率の分子は</a:t>
          </a:r>
          <a:r>
            <a:rPr lang="en-US" altLang="ja-JP" sz="1050">
              <a:solidFill>
                <a:schemeClr val="dk1"/>
              </a:solidFill>
              <a:effectLst/>
              <a:latin typeface="+mn-lt"/>
              <a:ea typeface="+mn-ea"/>
              <a:cs typeface="+mn-cs"/>
            </a:rPr>
            <a:t>62</a:t>
          </a:r>
          <a:r>
            <a:rPr lang="ja-JP" altLang="ja-JP" sz="1050">
              <a:solidFill>
                <a:schemeClr val="dk1"/>
              </a:solidFill>
              <a:effectLst/>
              <a:latin typeface="+mn-lt"/>
              <a:ea typeface="+mn-ea"/>
              <a:cs typeface="+mn-cs"/>
            </a:rPr>
            <a:t>百万円の減となった。</a:t>
          </a:r>
          <a:r>
            <a:rPr lang="ja-JP" altLang="en-US" sz="1050">
              <a:solidFill>
                <a:schemeClr val="dk1"/>
              </a:solidFill>
              <a:effectLst/>
              <a:latin typeface="+mn-lt"/>
              <a:ea typeface="+mn-ea"/>
              <a:cs typeface="+mn-cs"/>
            </a:rPr>
            <a:t>令和</a:t>
          </a:r>
          <a:r>
            <a:rPr lang="en-US" altLang="ja-JP" sz="1050">
              <a:solidFill>
                <a:schemeClr val="dk1"/>
              </a:solidFill>
              <a:effectLst/>
              <a:latin typeface="+mn-lt"/>
              <a:ea typeface="+mn-ea"/>
              <a:cs typeface="+mn-cs"/>
            </a:rPr>
            <a:t>6</a:t>
          </a:r>
          <a:r>
            <a:rPr lang="ja-JP" altLang="en-US" sz="1050">
              <a:solidFill>
                <a:schemeClr val="dk1"/>
              </a:solidFill>
              <a:effectLst/>
              <a:latin typeface="+mn-lt"/>
              <a:ea typeface="+mn-ea"/>
              <a:cs typeface="+mn-cs"/>
            </a:rPr>
            <a:t>年度は、地方債元利償還金減少の影響で基準財政需要額算入額も減少し、実質公債費比率の分子は</a:t>
          </a:r>
          <a:r>
            <a:rPr lang="en-US" altLang="ja-JP" sz="1050">
              <a:solidFill>
                <a:schemeClr val="dk1"/>
              </a:solidFill>
              <a:effectLst/>
              <a:latin typeface="+mn-lt"/>
              <a:ea typeface="+mn-ea"/>
              <a:cs typeface="+mn-cs"/>
            </a:rPr>
            <a:t>18</a:t>
          </a:r>
          <a:r>
            <a:rPr lang="ja-JP" altLang="en-US" sz="1050">
              <a:solidFill>
                <a:schemeClr val="dk1"/>
              </a:solidFill>
              <a:effectLst/>
              <a:latin typeface="+mn-lt"/>
              <a:ea typeface="+mn-ea"/>
              <a:cs typeface="+mn-cs"/>
            </a:rPr>
            <a:t>百万円の増となった。令和</a:t>
          </a:r>
          <a:r>
            <a:rPr lang="en-US" altLang="ja-JP" sz="1050">
              <a:solidFill>
                <a:schemeClr val="dk1"/>
              </a:solidFill>
              <a:effectLst/>
              <a:latin typeface="+mn-lt"/>
              <a:ea typeface="+mn-ea"/>
              <a:cs typeface="+mn-cs"/>
            </a:rPr>
            <a:t>7</a:t>
          </a:r>
          <a:r>
            <a:rPr lang="ja-JP" altLang="en-US" sz="1050">
              <a:solidFill>
                <a:schemeClr val="dk1"/>
              </a:solidFill>
              <a:effectLst/>
              <a:latin typeface="+mn-lt"/>
              <a:ea typeface="+mn-ea"/>
              <a:cs typeface="+mn-cs"/>
            </a:rPr>
            <a:t>年度より給食センター建設や工業団地の造成といった大規模事業が開始することから今後は公債費の増加が見込まれるため、</a:t>
          </a:r>
          <a:r>
            <a:rPr lang="ja-JP" altLang="ja-JP" sz="1050">
              <a:solidFill>
                <a:schemeClr val="dk1"/>
              </a:solidFill>
              <a:effectLst/>
              <a:latin typeface="+mn-lt"/>
              <a:ea typeface="+mn-ea"/>
              <a:cs typeface="+mn-cs"/>
            </a:rPr>
            <a:t>通常事業分の地方債を可能な限り抑制し、実質公債費比率の上昇を抑えたい。</a:t>
          </a:r>
          <a:endParaRPr lang="ja-JP" altLang="ja-JP" sz="105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C0DFF56C-3CA7-4389-9627-A87E0CEA522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CBB4D377-FC8A-4EC7-B52D-3EF53135E6E5}"/>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5622C3D2-5093-4398-BED0-2B15D639B3D9}"/>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770142D3-D097-4398-B3F4-67B2919C0AB1}"/>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満期一括償還については利用していない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93D08A47-8097-4508-8C9A-779F74C8E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773FA83B-FFA8-4225-AE19-493360549BE9}"/>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6242748A-7875-4365-A14D-8E30A9838708}"/>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A5B7E32B-4D49-4CCD-AF87-05D5A013C6DB}"/>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453664F1-9BE2-42BE-906F-6A14621D6168}"/>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E33C49EA-7935-464E-9D81-FC7215C156DB}"/>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9881F90E-C609-4351-A31F-A490C03E595B}"/>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66A67FCA-2F39-47DA-8E5F-4AE44CF77909}"/>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ECA1996A-30D9-4AF0-A3C5-3ED5EC0802CA}"/>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C60D15BE-8D21-4CAD-AEF7-FC046F2A5F6D}"/>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58C1310D-DEC5-4F4D-A068-99D3F68E2369}"/>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1805B23-49A2-4154-85DE-963E668C08D5}"/>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4A8E9A49-6EED-4702-9FC4-EEAB4399C6D9}"/>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66EFEB4B-6ABB-4DF2-B0D1-E774C5B0D886}"/>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F257E3D3-500D-49D3-B90D-046516ABBAD4}"/>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83D9EC31-349D-44D7-AE5C-CDF33B1DD88F}"/>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1DB47BDA-D62C-471D-836F-E9A6C1A33262}"/>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46CAE594-840F-4B90-89ED-0B0EDD7ABBF4}"/>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D4CEA79C-B6EC-4E16-8A7F-F8D83AB34515}"/>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A54AC8E5-EE68-4C39-A735-3C10BE1A40AE}"/>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65BFB004-80CD-4FA1-94F7-6902B4E54486}"/>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B18959B3-F87C-4949-94CF-1A050BF17017}"/>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将来負担比率については、</a:t>
          </a:r>
          <a:r>
            <a:rPr lang="ja-JP" altLang="en-US"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5</a:t>
          </a:r>
          <a:r>
            <a:rPr lang="ja-JP" altLang="en-US" sz="1100">
              <a:solidFill>
                <a:schemeClr val="dk1"/>
              </a:solidFill>
              <a:effectLst/>
              <a:latin typeface="+mn-lt"/>
              <a:ea typeface="+mn-ea"/>
              <a:cs typeface="+mn-cs"/>
            </a:rPr>
            <a:t>年</a:t>
          </a:r>
          <a:r>
            <a:rPr lang="ja-JP" altLang="ja-JP" sz="1100">
              <a:solidFill>
                <a:schemeClr val="dk1"/>
              </a:solidFill>
              <a:effectLst/>
              <a:latin typeface="+mn-lt"/>
              <a:ea typeface="+mn-ea"/>
              <a:cs typeface="+mn-cs"/>
            </a:rPr>
            <a:t>度以降は（－）表示となっている。近年では、平成</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年度をピークに一般会計等の地方債現在高の増加や充当可能基金の減少から将来負担比率の分子に係る数値は増加傾向となっていたが、令和</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年度以降は財政調整基金等の充当可能基金が大きく増加したことにより再び減少となっている。</a:t>
          </a:r>
          <a:r>
            <a:rPr lang="ja-JP" altLang="en-US"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6</a:t>
          </a:r>
          <a:r>
            <a:rPr lang="ja-JP" altLang="en-US" sz="1100">
              <a:solidFill>
                <a:schemeClr val="dk1"/>
              </a:solidFill>
              <a:effectLst/>
              <a:latin typeface="+mn-lt"/>
              <a:ea typeface="+mn-ea"/>
              <a:cs typeface="+mn-cs"/>
            </a:rPr>
            <a:t>年度は、地方債の償還額が発行額を上回ったことから一般会計の地方債現在高は</a:t>
          </a:r>
          <a:r>
            <a:rPr lang="en-US" altLang="ja-JP" sz="1100">
              <a:solidFill>
                <a:schemeClr val="dk1"/>
              </a:solidFill>
              <a:effectLst/>
              <a:latin typeface="+mn-lt"/>
              <a:ea typeface="+mn-ea"/>
              <a:cs typeface="+mn-cs"/>
            </a:rPr>
            <a:t>351</a:t>
          </a:r>
          <a:r>
            <a:rPr lang="ja-JP" altLang="en-US" sz="1100">
              <a:solidFill>
                <a:schemeClr val="dk1"/>
              </a:solidFill>
              <a:effectLst/>
              <a:latin typeface="+mn-lt"/>
              <a:ea typeface="+mn-ea"/>
              <a:cs typeface="+mn-cs"/>
            </a:rPr>
            <a:t>百万円の減となった。</a:t>
          </a:r>
          <a:r>
            <a:rPr lang="ja-JP" altLang="ja-JP" sz="1100">
              <a:solidFill>
                <a:schemeClr val="dk1"/>
              </a:solidFill>
              <a:effectLst/>
              <a:latin typeface="+mn-lt"/>
              <a:ea typeface="+mn-ea"/>
              <a:cs typeface="+mn-cs"/>
            </a:rPr>
            <a:t>充当可能財源等については、</a:t>
          </a:r>
          <a:r>
            <a:rPr lang="ja-JP" altLang="en-US" sz="1100">
              <a:solidFill>
                <a:schemeClr val="dk1"/>
              </a:solidFill>
              <a:effectLst/>
              <a:latin typeface="+mn-lt"/>
              <a:ea typeface="+mn-ea"/>
              <a:cs typeface="+mn-cs"/>
            </a:rPr>
            <a:t>地方債残高が令和</a:t>
          </a:r>
          <a:r>
            <a:rPr lang="en-US" altLang="ja-JP" sz="1100">
              <a:solidFill>
                <a:schemeClr val="dk1"/>
              </a:solidFill>
              <a:effectLst/>
              <a:latin typeface="+mn-lt"/>
              <a:ea typeface="+mn-ea"/>
              <a:cs typeface="+mn-cs"/>
            </a:rPr>
            <a:t>6</a:t>
          </a:r>
          <a:r>
            <a:rPr lang="ja-JP" altLang="en-US" sz="1100">
              <a:solidFill>
                <a:schemeClr val="dk1"/>
              </a:solidFill>
              <a:effectLst/>
              <a:latin typeface="+mn-lt"/>
              <a:ea typeface="+mn-ea"/>
              <a:cs typeface="+mn-cs"/>
            </a:rPr>
            <a:t>年度に減少した影響で基準財政需要額算入見込額が減少となり、</a:t>
          </a:r>
          <a:r>
            <a:rPr lang="ja-JP" altLang="ja-JP" sz="1100">
              <a:solidFill>
                <a:schemeClr val="dk1"/>
              </a:solidFill>
              <a:effectLst/>
              <a:latin typeface="+mn-lt"/>
              <a:ea typeface="+mn-ea"/>
              <a:cs typeface="+mn-cs"/>
            </a:rPr>
            <a:t>充当可能財源等は前年度比で</a:t>
          </a:r>
          <a:r>
            <a:rPr lang="en-US" altLang="ja-JP" sz="1100">
              <a:solidFill>
                <a:schemeClr val="dk1"/>
              </a:solidFill>
              <a:effectLst/>
              <a:latin typeface="+mn-lt"/>
              <a:ea typeface="+mn-ea"/>
              <a:cs typeface="+mn-cs"/>
            </a:rPr>
            <a:t>333</a:t>
          </a:r>
          <a:r>
            <a:rPr lang="ja-JP" altLang="ja-JP" sz="1100">
              <a:solidFill>
                <a:schemeClr val="dk1"/>
              </a:solidFill>
              <a:effectLst/>
              <a:latin typeface="+mn-lt"/>
              <a:ea typeface="+mn-ea"/>
              <a:cs typeface="+mn-cs"/>
            </a:rPr>
            <a:t>百万円の減となっている。以上の要因から将来負担比率の分子は前年度比で</a:t>
          </a:r>
          <a:r>
            <a:rPr lang="en-US" altLang="ja-JP" sz="1100">
              <a:solidFill>
                <a:schemeClr val="dk1"/>
              </a:solidFill>
              <a:effectLst/>
              <a:latin typeface="+mn-lt"/>
              <a:ea typeface="+mn-ea"/>
              <a:cs typeface="+mn-cs"/>
            </a:rPr>
            <a:t>158</a:t>
          </a:r>
          <a:r>
            <a:rPr lang="ja-JP" altLang="ja-JP" sz="1100">
              <a:solidFill>
                <a:schemeClr val="dk1"/>
              </a:solidFill>
              <a:effectLst/>
              <a:latin typeface="+mn-lt"/>
              <a:ea typeface="+mn-ea"/>
              <a:cs typeface="+mn-cs"/>
            </a:rPr>
            <a:t>百万円の減少となったものである。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宮城県亘理町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・財政調整基金について各種事業の請け差等により生じた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百千円を積立て、町営住宅管理運営基金について家賃対策補助金、基金利子など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百千円を積立てした。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・まち・ひと・しごと創生推進基金について事業の実施のため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百千円を取崩した。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・老朽化した施設の改修工事を実施するため、公共施設整備基金の取崩しを行っていく予定である。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・町全体の事業について、徹底した事務事業見直しを継続して実施し、基金の取崩しに頼らない財政運営に努める。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（基金の使途</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・公共施設整備基金：老朽化した公共施設等の整備に活用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・まち・ひと・しごと創生推進基金：まち・ひと・しごと創生総合戦略の基本目標の達成に資する事業の推進に活用するため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・長寿社会対策基金：地域における福祉活動の促進、快適な生活環境の形成等、本格的な高齢化社会の到来に対応した施策を推進し、地域の振興と住民福祉の向上を図る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・農業振興基金：農業及び農村の振興を図る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・森林環境整備基金：森林の整備及びその促進に要する費用に充てる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・農業復興地域還元事業基金：被災地域農業復興総合支援事業により整備した農業用施設及び機械を使用する農業者から寄附金を募り、将来の地域農業の発展に向けた事業への活用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・町営住宅管理運営基金：町営住宅及び共同施設の整備、修繕、改良及び管理並びに地方債償還に要する費用に充てる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・奨学教育基金：奨学金の貸付及び教育の振興を図る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・町営住宅管理運営基金：家賃対策補助金、基金利子など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百千円を積立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・公共施設整備基金：基金利子による積立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・公共施設整備基金：老朽化した施設の改修工事を実施するため取崩し予定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・各種事業の請け差等により生じた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百千円を積立した。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・工業用地売払収入により短期的には増加したものの、今後は財源不足に対応するため取崩し予定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・臨時財政対策債償還分の積立をおこなった。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・今後当面の間、活用する予定はないものの、将来的には、１億円程度の残高になるように積立てしたい考えである。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32,825
32,587
73.60
13,910,320
13,568,210
290,635
8,074,782
7,735,854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力指数については、令和３年度以降は類似団体と同様に減少傾向にある。令和６年度については、定額減税の影響による町税の減や前年度に実施した物価高騰対策事業である商品券発行事業の減等もあり、歳入歳出ともに前年度の決算額を下回り、増減なしの</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となった。今後は経常経費の増加が見込まれる一方で、町税などの急激な伸びは期待できず、減少傾向が続くことが想定される。そのため、徹底した事務事業の見直しを実施して歳出削減策に取り組むとともに、町税等の滞納整理強化など自主財源確保に努め、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55033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273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111777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41628</xdr:rowOff>
    </xdr:from>
    <xdr:to>
      <xdr:col>19</xdr:col>
      <xdr:colOff>133350</xdr:colOff>
      <xdr:row>43</xdr:row>
      <xdr:rowOff>55033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22172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51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28222</xdr:rowOff>
    </xdr:from>
    <xdr:to>
      <xdr:col>15</xdr:col>
      <xdr:colOff>82550</xdr:colOff>
      <xdr:row>43</xdr:row>
      <xdr:rowOff>41628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0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28222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871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126594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162278</xdr:rowOff>
    </xdr:from>
    <xdr:to>
      <xdr:col>15</xdr:col>
      <xdr:colOff>133350</xdr:colOff>
      <xdr:row>43</xdr:row>
      <xdr:rowOff>92428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77205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148872</xdr:rowOff>
    </xdr:from>
    <xdr:to>
      <xdr:col>11</xdr:col>
      <xdr:colOff>82550</xdr:colOff>
      <xdr:row>43</xdr:row>
      <xdr:rowOff>79022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63799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経常収支比率については、震災後整備された施設の維持管理費、私立保育園等への給付費や障害福祉サービス費などの増加により、平成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94.8</a:t>
          </a:r>
          <a:r>
            <a:rPr kumimoji="1" lang="ja-JP" altLang="en-US" sz="1300">
              <a:latin typeface="ＭＳ Ｐゴシック" panose="020B0600070205080204" pitchFamily="50" charset="-128"/>
              <a:ea typeface="ＭＳ Ｐゴシック" panose="020B0600070205080204" pitchFamily="50" charset="-128"/>
            </a:rPr>
            <a:t>％まで上昇した。その後改善が見られたが、令和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年度以降は人件費や扶助費などに充当される一般財源等が増加し、令和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年度決算では</a:t>
          </a:r>
          <a:r>
            <a:rPr kumimoji="1" lang="en-US" altLang="ja-JP" sz="1300">
              <a:latin typeface="ＭＳ Ｐゴシック" panose="020B0600070205080204" pitchFamily="50" charset="-128"/>
              <a:ea typeface="ＭＳ Ｐゴシック" panose="020B0600070205080204" pitchFamily="50" charset="-128"/>
            </a:rPr>
            <a:t>96.7</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年度決算では</a:t>
          </a:r>
          <a:r>
            <a:rPr kumimoji="1" lang="en-US" altLang="ja-JP" sz="1300">
              <a:latin typeface="ＭＳ Ｐゴシック" panose="020B0600070205080204" pitchFamily="50" charset="-128"/>
              <a:ea typeface="ＭＳ Ｐゴシック" panose="020B0600070205080204" pitchFamily="50" charset="-128"/>
            </a:rPr>
            <a:t>95.8</a:t>
          </a:r>
          <a:r>
            <a:rPr kumimoji="1" lang="ja-JP" altLang="en-US" sz="1300">
              <a:latin typeface="ＭＳ Ｐゴシック" panose="020B0600070205080204" pitchFamily="50" charset="-128"/>
              <a:ea typeface="ＭＳ Ｐゴシック" panose="020B0600070205080204" pitchFamily="50" charset="-128"/>
            </a:rPr>
            <a:t>％と連続して</a:t>
          </a:r>
          <a:r>
            <a:rPr kumimoji="1" lang="en-US" altLang="ja-JP" sz="1300">
              <a:latin typeface="ＭＳ Ｐゴシック" panose="020B0600070205080204" pitchFamily="50" charset="-128"/>
              <a:ea typeface="ＭＳ Ｐゴシック" panose="020B0600070205080204" pitchFamily="50" charset="-128"/>
            </a:rPr>
            <a:t>95.0</a:t>
          </a:r>
          <a:r>
            <a:rPr kumimoji="1" lang="ja-JP" altLang="en-US" sz="1300">
              <a:latin typeface="ＭＳ Ｐゴシック" panose="020B0600070205080204" pitchFamily="50" charset="-128"/>
              <a:ea typeface="ＭＳ Ｐゴシック" panose="020B0600070205080204" pitchFamily="50" charset="-128"/>
            </a:rPr>
            <a:t>％を上回った。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徹底した事務事業の見直しによる歳出削減の実行、町税等の滞納整理強化や使用料の見直し等の自主財源確保に努め、持続的な財政運営をおこなうため早急に財政基盤の強化を図る必要がある。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635</xdr:rowOff>
    </xdr:from>
    <xdr:to>
      <xdr:col>23</xdr:col>
      <xdr:colOff>133350</xdr:colOff>
      <xdr:row>65</xdr:row>
      <xdr:rowOff>54928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144885"/>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150495</xdr:rowOff>
    </xdr:from>
    <xdr:to>
      <xdr:col>19</xdr:col>
      <xdr:colOff>133350</xdr:colOff>
      <xdr:row>65</xdr:row>
      <xdr:rowOff>54928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51845"/>
          <a:ext cx="889000" cy="24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104775</xdr:rowOff>
    </xdr:from>
    <xdr:to>
      <xdr:col>15</xdr:col>
      <xdr:colOff>82550</xdr:colOff>
      <xdr:row>63</xdr:row>
      <xdr:rowOff>150495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34675"/>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104775</xdr:rowOff>
    </xdr:from>
    <xdr:to>
      <xdr:col>11</xdr:col>
      <xdr:colOff>31750</xdr:colOff>
      <xdr:row>63</xdr:row>
      <xdr:rowOff>5715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3467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113999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65422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121285</xdr:rowOff>
    </xdr:from>
    <xdr:to>
      <xdr:col>23</xdr:col>
      <xdr:colOff>184150</xdr:colOff>
      <xdr:row>65</xdr:row>
      <xdr:rowOff>51435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93362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6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4128</xdr:rowOff>
    </xdr:from>
    <xdr:to>
      <xdr:col>19</xdr:col>
      <xdr:colOff>184150</xdr:colOff>
      <xdr:row>65</xdr:row>
      <xdr:rowOff>105728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14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90505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234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99695</xdr:rowOff>
    </xdr:from>
    <xdr:to>
      <xdr:col>15</xdr:col>
      <xdr:colOff>133350</xdr:colOff>
      <xdr:row>64</xdr:row>
      <xdr:rowOff>29845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14622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53975</xdr:rowOff>
    </xdr:from>
    <xdr:to>
      <xdr:col>11</xdr:col>
      <xdr:colOff>82550</xdr:colOff>
      <xdr:row>62</xdr:row>
      <xdr:rowOff>155575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140352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7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126365</xdr:rowOff>
    </xdr:from>
    <xdr:to>
      <xdr:col>7</xdr:col>
      <xdr:colOff>31750</xdr:colOff>
      <xdr:row>63</xdr:row>
      <xdr:rowOff>56515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66692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[144,287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近年については、役場新庁舎及び保健福祉センター備品、新型コロナウイルス感染症対応備品、防災備蓄品など、臨時的経費の増により、類似団体平均に比べて高い水準で推移してきた。令和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年度については、人事院勧告による給与改定、会計年度任用職員への期末勤勉手当の増などを影響から、前年度よりも増加した。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今後も施設の維持管理費などが増加していくことが見込まれるが、経常的な部分について行財政改革の取り組みを強化し、必要最小限の歳出となるよう徹底した削減を図っていきたい考えである。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11283</xdr:rowOff>
    </xdr:from>
    <xdr:to>
      <xdr:col>23</xdr:col>
      <xdr:colOff>133350</xdr:colOff>
      <xdr:row>83</xdr:row>
      <xdr:rowOff>38562</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241633"/>
          <a:ext cx="838200" cy="27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149319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208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11283</xdr:rowOff>
    </xdr:from>
    <xdr:to>
      <xdr:col>19</xdr:col>
      <xdr:colOff>133350</xdr:colOff>
      <xdr:row>83</xdr:row>
      <xdr:rowOff>128301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3225800" y="14241633"/>
          <a:ext cx="889000" cy="11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50002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428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6620</xdr:rowOff>
    </xdr:from>
    <xdr:to>
      <xdr:col>15</xdr:col>
      <xdr:colOff>82550</xdr:colOff>
      <xdr:row>83</xdr:row>
      <xdr:rowOff>128301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236970"/>
          <a:ext cx="889000" cy="12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96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6620</xdr:rowOff>
    </xdr:from>
    <xdr:to>
      <xdr:col>11</xdr:col>
      <xdr:colOff>31750</xdr:colOff>
      <xdr:row>83</xdr:row>
      <xdr:rowOff>20313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1447800" y="14236970"/>
          <a:ext cx="889000" cy="1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9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8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159212</xdr:rowOff>
    </xdr:from>
    <xdr:to>
      <xdr:col>23</xdr:col>
      <xdr:colOff>184150</xdr:colOff>
      <xdr:row>83</xdr:row>
      <xdr:rowOff>89362</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218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4289</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06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131933</xdr:rowOff>
    </xdr:from>
    <xdr:to>
      <xdr:col>19</xdr:col>
      <xdr:colOff>184150</xdr:colOff>
      <xdr:row>83</xdr:row>
      <xdr:rowOff>62083</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19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72260</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395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77501</xdr:rowOff>
    </xdr:from>
    <xdr:to>
      <xdr:col>15</xdr:col>
      <xdr:colOff>133350</xdr:colOff>
      <xdr:row>84</xdr:row>
      <xdr:rowOff>7651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30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163878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39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127270</xdr:rowOff>
    </xdr:from>
    <xdr:to>
      <xdr:col>11</xdr:col>
      <xdr:colOff>82550</xdr:colOff>
      <xdr:row>83</xdr:row>
      <xdr:rowOff>57420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42197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27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140963</xdr:rowOff>
    </xdr:from>
    <xdr:to>
      <xdr:col>7</xdr:col>
      <xdr:colOff>31750</xdr:colOff>
      <xdr:row>83</xdr:row>
      <xdr:rowOff>71113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19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55890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28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復旧・復興事業の進捗に伴い、任期付職員の多くが任期満了を迎えたことで指数増加の職員構成が変化し、給与水準については増加傾向となっている。しかしながら、依然として類似団体の平均値との比較では、</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ポイント下回っているため、今後も国・県・地域の民間企業等の給与の状況を踏まえ、より一層の給与の適正化を図っていきたい。</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29936</xdr:rowOff>
    </xdr:from>
    <xdr:to>
      <xdr:col>81</xdr:col>
      <xdr:colOff>44450</xdr:colOff>
      <xdr:row>83</xdr:row>
      <xdr:rowOff>81643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260286"/>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124477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52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97971</xdr:rowOff>
    </xdr:from>
    <xdr:to>
      <xdr:col>77</xdr:col>
      <xdr:colOff>44450</xdr:colOff>
      <xdr:row>83</xdr:row>
      <xdr:rowOff>29936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15687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166007</xdr:rowOff>
    </xdr:from>
    <xdr:to>
      <xdr:col>72</xdr:col>
      <xdr:colOff>203200</xdr:colOff>
      <xdr:row>82</xdr:row>
      <xdr:rowOff>97971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0534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114300</xdr:rowOff>
    </xdr:from>
    <xdr:to>
      <xdr:col>68</xdr:col>
      <xdr:colOff>152400</xdr:colOff>
      <xdr:row>81</xdr:row>
      <xdr:rowOff>166007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0017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84563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5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47370</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106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150586</xdr:rowOff>
    </xdr:from>
    <xdr:to>
      <xdr:col>77</xdr:col>
      <xdr:colOff>95250</xdr:colOff>
      <xdr:row>83</xdr:row>
      <xdr:rowOff>80736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90913</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397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47171</xdr:rowOff>
    </xdr:from>
    <xdr:to>
      <xdr:col>73</xdr:col>
      <xdr:colOff>44450</xdr:colOff>
      <xdr:row>82</xdr:row>
      <xdr:rowOff>148771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158948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115207</xdr:rowOff>
    </xdr:from>
    <xdr:to>
      <xdr:col>68</xdr:col>
      <xdr:colOff>203200</xdr:colOff>
      <xdr:row>82</xdr:row>
      <xdr:rowOff>45357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55534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377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63500</xdr:rowOff>
    </xdr:from>
    <xdr:to>
      <xdr:col>64</xdr:col>
      <xdr:colOff>152400</xdr:colOff>
      <xdr:row>81</xdr:row>
      <xdr:rowOff>165100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3827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定員適正化計画に基づき職員数の削減に取り組んできたが、東日本大震災後においては復旧・復興事業が増加したことから、自治法派遣職員や任期付職員を増やし復興事業にあたった。復興事業完了に伴い、職員数は減少傾向となったが、住民基本台帳人口も震災後において大きく減少していることもあ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8.13</a:t>
          </a:r>
          <a:r>
            <a:rPr kumimoji="1" lang="ja-JP" altLang="en-US" sz="1300">
              <a:latin typeface="ＭＳ Ｐゴシック" panose="020B0600070205080204" pitchFamily="50" charset="-128"/>
              <a:ea typeface="ＭＳ Ｐゴシック" panose="020B0600070205080204" pitchFamily="50" charset="-128"/>
            </a:rPr>
            <a:t>人と類似団体を上回る状況が続いている。</a:t>
          </a:r>
        </a:p>
        <a:p>
          <a:r>
            <a:rPr kumimoji="1" lang="ja-JP" altLang="en-US" sz="1300">
              <a:latin typeface="ＭＳ Ｐゴシック" panose="020B0600070205080204" pitchFamily="50" charset="-128"/>
              <a:ea typeface="ＭＳ Ｐゴシック" panose="020B0600070205080204" pitchFamily="50" charset="-128"/>
            </a:rPr>
            <a:t>今後においては、類似団体平均の水準まで近づけるように、定員管理の適正化を図り、指数の改善に努めていきたい。</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44450</xdr:rowOff>
    </xdr:from>
    <xdr:to>
      <xdr:col>81</xdr:col>
      <xdr:colOff>44450</xdr:colOff>
      <xdr:row>62</xdr:row>
      <xdr:rowOff>48471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674350"/>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170762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28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39088</xdr:rowOff>
    </xdr:from>
    <xdr:to>
      <xdr:col>77</xdr:col>
      <xdr:colOff>44450</xdr:colOff>
      <xdr:row>62</xdr:row>
      <xdr:rowOff>44450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668988"/>
          <a:ext cx="889000" cy="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93221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20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17639</xdr:rowOff>
    </xdr:from>
    <xdr:to>
      <xdr:col>72</xdr:col>
      <xdr:colOff>203200</xdr:colOff>
      <xdr:row>62</xdr:row>
      <xdr:rowOff>39088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647539"/>
          <a:ext cx="889000" cy="2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82497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19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16298</xdr:rowOff>
    </xdr:from>
    <xdr:to>
      <xdr:col>68</xdr:col>
      <xdr:colOff>152400</xdr:colOff>
      <xdr:row>62</xdr:row>
      <xdr:rowOff>17639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646198"/>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70431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18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61048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17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169121</xdr:rowOff>
    </xdr:from>
    <xdr:to>
      <xdr:col>81</xdr:col>
      <xdr:colOff>95250</xdr:colOff>
      <xdr:row>62</xdr:row>
      <xdr:rowOff>99271</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62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141198</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59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165100</xdr:rowOff>
    </xdr:from>
    <xdr:to>
      <xdr:col>77</xdr:col>
      <xdr:colOff>95250</xdr:colOff>
      <xdr:row>62</xdr:row>
      <xdr:rowOff>95250</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80027</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159738</xdr:rowOff>
    </xdr:from>
    <xdr:to>
      <xdr:col>73</xdr:col>
      <xdr:colOff>44450</xdr:colOff>
      <xdr:row>62</xdr:row>
      <xdr:rowOff>89888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61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74665</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70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138289</xdr:rowOff>
    </xdr:from>
    <xdr:to>
      <xdr:col>68</xdr:col>
      <xdr:colOff>203200</xdr:colOff>
      <xdr:row>62</xdr:row>
      <xdr:rowOff>68439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59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53216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68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136948</xdr:rowOff>
    </xdr:from>
    <xdr:to>
      <xdr:col>64</xdr:col>
      <xdr:colOff>152400</xdr:colOff>
      <xdr:row>62</xdr:row>
      <xdr:rowOff>67098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51875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68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実質公債費比率については、前年度に引き続き</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％となり、類似団体平均よりも</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ポイント下回った。令和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災害公営住宅整備事業に係る地方債の繰上償還を実施した影響で地方債残高は減少し、実質公債費率の減少に繋がった。しかし、庁舎建設事業や保健福祉センター建設事業において多額の地方債を借入しており、令和</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年度以降は給食センター建設や工業団地造成といった大規模事業が増加することから、一般会計の公債費が増加する見込みであり、実質公債費比率は今後上昇すると予想される。町有の未利用財産の売却やふるさと納税の</a:t>
          </a:r>
          <a:r>
            <a:rPr kumimoji="1" lang="en-US" altLang="ja-JP" sz="1100">
              <a:latin typeface="ＭＳ Ｐゴシック" panose="020B0600070205080204" pitchFamily="50" charset="-128"/>
              <a:ea typeface="ＭＳ Ｐゴシック" panose="020B0600070205080204" pitchFamily="50" charset="-128"/>
            </a:rPr>
            <a:t>PR</a:t>
          </a:r>
          <a:r>
            <a:rPr kumimoji="1" lang="ja-JP" altLang="en-US" sz="1100">
              <a:latin typeface="ＭＳ Ｐゴシック" panose="020B0600070205080204" pitchFamily="50" charset="-128"/>
              <a:ea typeface="ＭＳ Ｐゴシック" panose="020B0600070205080204" pitchFamily="50" charset="-128"/>
            </a:rPr>
            <a:t>などにより自主財源を確保することで、町債発行や基金の取崩しを抑制し、可能な限り地方債に依存しない財政運営を目指す。</a:t>
          </a: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40</xdr:row>
      <xdr:rowOff>159173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698500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151130</xdr:rowOff>
    </xdr:from>
    <xdr:to>
      <xdr:col>72</xdr:col>
      <xdr:colOff>203200</xdr:colOff>
      <xdr:row>40</xdr:row>
      <xdr:rowOff>159173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700913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40</xdr:row>
      <xdr:rowOff>151130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69850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108373</xdr:rowOff>
    </xdr:from>
    <xdr:to>
      <xdr:col>73</xdr:col>
      <xdr:colOff>44450</xdr:colOff>
      <xdr:row>41</xdr:row>
      <xdr:rowOff>38523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48700</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100330</xdr:rowOff>
    </xdr:from>
    <xdr:to>
      <xdr:col>68</xdr:col>
      <xdr:colOff>203200</xdr:colOff>
      <xdr:row>41</xdr:row>
      <xdr:rowOff>30480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40657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将来負担比率については、前年度同様の「－」となっている。普通会計における災害公営住宅整備事業に係る地方債について、令和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繰上償還を実施した影響で地方債残高は減少したものの、近年においては、道路改修等の単独事業に係る財源も地方債に頼らざるを得ない状況となっており、地方債残高の増加が懸念されるところである。今後は地方債発行を可能な限り抑制する歳出削減策により各種基金の取崩しを減少させることで健全化の維持を図りたい。</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32,825
32,587
73.60
13,910,320
13,568,210
290,635
8,074,782
7,735,854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人件費の経常収支比率については、前年度比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29.1</a:t>
          </a:r>
          <a:r>
            <a:rPr kumimoji="1" lang="ja-JP" altLang="en-US" sz="1300">
              <a:latin typeface="ＭＳ Ｐゴシック" panose="020B0600070205080204" pitchFamily="50" charset="-128"/>
              <a:ea typeface="ＭＳ Ｐゴシック" panose="020B0600070205080204" pitchFamily="50" charset="-128"/>
            </a:rPr>
            <a:t>％となっており、類似団体平均との比較でも</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ポイント増となり、差が拡大した。人口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人当たり職員数が類似団体を上回っていることや、人事院勧告による給与改定による増などが主な要因である。今後においては、適正な人員配置を実施して、人件費の削減に努めていく必要がある。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53848</xdr:rowOff>
    </xdr:from>
    <xdr:to>
      <xdr:col>24</xdr:col>
      <xdr:colOff>25400</xdr:colOff>
      <xdr:row>38</xdr:row>
      <xdr:rowOff>85852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6894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152146</xdr:rowOff>
    </xdr:from>
    <xdr:to>
      <xdr:col>19</xdr:col>
      <xdr:colOff>187325</xdr:colOff>
      <xdr:row>38</xdr:row>
      <xdr:rowOff>53848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957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37</xdr:row>
      <xdr:rowOff>152146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820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37</xdr:row>
      <xdr:rowOff>165862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820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35052</xdr:rowOff>
    </xdr:from>
    <xdr:to>
      <xdr:col>24</xdr:col>
      <xdr:colOff>76200</xdr:colOff>
      <xdr:row>38</xdr:row>
      <xdr:rowOff>136652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7129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xdr:rowOff>
    </xdr:from>
    <xdr:to>
      <xdr:col>20</xdr:col>
      <xdr:colOff>38100</xdr:colOff>
      <xdr:row>38</xdr:row>
      <xdr:rowOff>104648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89425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0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101346</xdr:rowOff>
    </xdr:from>
    <xdr:to>
      <xdr:col>15</xdr:col>
      <xdr:colOff>149225</xdr:colOff>
      <xdr:row>38</xdr:row>
      <xdr:rowOff>31496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16273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115062</xdr:rowOff>
    </xdr:from>
    <xdr:to>
      <xdr:col>6</xdr:col>
      <xdr:colOff>171450</xdr:colOff>
      <xdr:row>38</xdr:row>
      <xdr:rowOff>45212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29989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物件費の経常収支比率については、これまでも継続して抑制に取り組んできたことから、類似団体平均と比較し</a:t>
          </a:r>
          <a:r>
            <a:rPr kumimoji="1" lang="en-US" altLang="ja-JP" sz="1200">
              <a:latin typeface="ＭＳ Ｐゴシック" panose="020B0600070205080204" pitchFamily="50" charset="-128"/>
              <a:ea typeface="ＭＳ Ｐゴシック" panose="020B0600070205080204" pitchFamily="50" charset="-128"/>
            </a:rPr>
            <a:t>3.9</a:t>
          </a:r>
          <a:r>
            <a:rPr kumimoji="1" lang="ja-JP" altLang="en-US" sz="1200">
              <a:latin typeface="ＭＳ Ｐゴシック" panose="020B0600070205080204" pitchFamily="50" charset="-128"/>
              <a:ea typeface="ＭＳ Ｐゴシック" panose="020B0600070205080204" pitchFamily="50" charset="-128"/>
            </a:rPr>
            <a:t>ポイント低い</a:t>
          </a:r>
          <a:r>
            <a:rPr kumimoji="1" lang="en-US" altLang="ja-JP" sz="1200">
              <a:latin typeface="ＭＳ Ｐゴシック" panose="020B0600070205080204" pitchFamily="50" charset="-128"/>
              <a:ea typeface="ＭＳ Ｐゴシック" panose="020B0600070205080204" pitchFamily="50" charset="-128"/>
            </a:rPr>
            <a:t>13.5</a:t>
          </a:r>
          <a:r>
            <a:rPr kumimoji="1" lang="ja-JP" altLang="en-US" sz="1200">
              <a:latin typeface="ＭＳ Ｐゴシック" panose="020B0600070205080204" pitchFamily="50" charset="-128"/>
              <a:ea typeface="ＭＳ Ｐゴシック" panose="020B0600070205080204" pitchFamily="50" charset="-128"/>
            </a:rPr>
            <a:t>％となった。東日本大震災により被災した学校、保育所等は災害復旧事業で建替えをした一方で、多くの既存施設は建設から</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以上経過しており、施設整備の修繕費が増加傾向にある。今後は災害復旧・復興事業による施設整備後の維持管理なども追加されるため、各種公共施設の統廃合、指定管理者制度の活用等について具体的に検討し、数値の抑制を図りたい。</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41275</xdr:rowOff>
    </xdr:from>
    <xdr:to>
      <xdr:col>82</xdr:col>
      <xdr:colOff>107950</xdr:colOff>
      <xdr:row>15</xdr:row>
      <xdr:rowOff>92710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61302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13987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757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92710</xdr:rowOff>
    </xdr:from>
    <xdr:to>
      <xdr:col>78</xdr:col>
      <xdr:colOff>69850</xdr:colOff>
      <xdr:row>15</xdr:row>
      <xdr:rowOff>144145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26644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122572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865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58420</xdr:rowOff>
    </xdr:from>
    <xdr:to>
      <xdr:col>73</xdr:col>
      <xdr:colOff>180975</xdr:colOff>
      <xdr:row>15</xdr:row>
      <xdr:rowOff>144145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63017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93997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1270</xdr:rowOff>
    </xdr:from>
    <xdr:to>
      <xdr:col>69</xdr:col>
      <xdr:colOff>92075</xdr:colOff>
      <xdr:row>15</xdr:row>
      <xdr:rowOff>58420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004800" y="25730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25417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65422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80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161925</xdr:rowOff>
    </xdr:from>
    <xdr:to>
      <xdr:col>82</xdr:col>
      <xdr:colOff>158750</xdr:colOff>
      <xdr:row>15</xdr:row>
      <xdr:rowOff>92075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56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7002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407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41910</xdr:rowOff>
    </xdr:from>
    <xdr:to>
      <xdr:col>78</xdr:col>
      <xdr:colOff>120650</xdr:colOff>
      <xdr:row>15</xdr:row>
      <xdr:rowOff>143510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153687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3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93345</xdr:rowOff>
    </xdr:from>
    <xdr:to>
      <xdr:col>74</xdr:col>
      <xdr:colOff>31750</xdr:colOff>
      <xdr:row>16</xdr:row>
      <xdr:rowOff>23495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6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33672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43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7620</xdr:rowOff>
    </xdr:from>
    <xdr:to>
      <xdr:col>69</xdr:col>
      <xdr:colOff>142875</xdr:colOff>
      <xdr:row>15</xdr:row>
      <xdr:rowOff>109220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57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119397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348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扶助費については、類似団体平均と比較し</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ポイント低い</a:t>
          </a:r>
          <a:r>
            <a:rPr kumimoji="1" lang="en-US" altLang="ja-JP" sz="1300">
              <a:latin typeface="ＭＳ Ｐゴシック" panose="020B0600070205080204" pitchFamily="50" charset="-128"/>
              <a:ea typeface="ＭＳ Ｐゴシック" panose="020B0600070205080204" pitchFamily="50" charset="-128"/>
            </a:rPr>
            <a:t>9.5</a:t>
          </a:r>
          <a:r>
            <a:rPr kumimoji="1" lang="ja-JP" altLang="en-US" sz="1300">
              <a:latin typeface="ＭＳ Ｐゴシック" panose="020B0600070205080204" pitchFamily="50" charset="-128"/>
              <a:ea typeface="ＭＳ Ｐゴシック" panose="020B0600070205080204" pitchFamily="50" charset="-128"/>
            </a:rPr>
            <a:t>％と前年度と同じ割合となったものの、私立保育園等への給付費や障害福祉サービス費などの決算額は昨年度に続き増加した。削減が難しい扶助費ではあるが、単独事業の見直しを行うなど適正化を図っていく。</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138430</xdr:rowOff>
    </xdr:from>
    <xdr:to>
      <xdr:col>24</xdr:col>
      <xdr:colOff>25400</xdr:colOff>
      <xdr:row>55</xdr:row>
      <xdr:rowOff>138430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3987800" y="9568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132859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562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46990</xdr:rowOff>
    </xdr:from>
    <xdr:to>
      <xdr:col>19</xdr:col>
      <xdr:colOff>187325</xdr:colOff>
      <xdr:row>55</xdr:row>
      <xdr:rowOff>138430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098800" y="94767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39133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640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46990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2209800" y="93853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155719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19558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1320800" y="93853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109999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53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155719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104157</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87630</xdr:rowOff>
    </xdr:from>
    <xdr:to>
      <xdr:col>20</xdr:col>
      <xdr:colOff>38100</xdr:colOff>
      <xdr:row>56</xdr:row>
      <xdr:rowOff>17780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27957</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167640</xdr:rowOff>
    </xdr:from>
    <xdr:to>
      <xdr:col>15</xdr:col>
      <xdr:colOff>149225</xdr:colOff>
      <xdr:row>55</xdr:row>
      <xdr:rowOff>97790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107967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140208</xdr:rowOff>
    </xdr:from>
    <xdr:to>
      <xdr:col>6</xdr:col>
      <xdr:colOff>171450</xdr:colOff>
      <xdr:row>55</xdr:row>
      <xdr:rowOff>70358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939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80535</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91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の経常収支比率については、繰出金、維持補修費、投資及び出資金、貸付金の合計であるが、当町においては繰出金がそのほとんどを占めている。全体額は前年度比で微減となったものの、高齢化に伴う被保険者数や一人当たり単価の増などにより各医療保険等関連特別会計への繰出金が増加している。一般会計と同様に、全体的な事務事業の見直しを行い、各種特別会計に対する繰出金の圧縮を図りたい考えである。</a:t>
          </a: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58</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9918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44450</xdr:rowOff>
    </xdr:from>
    <xdr:to>
      <xdr:col>78</xdr:col>
      <xdr:colOff>69850</xdr:colOff>
      <xdr:row>58</xdr:row>
      <xdr:rowOff>12700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817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73677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127000</xdr:rowOff>
    </xdr:from>
    <xdr:to>
      <xdr:col>73</xdr:col>
      <xdr:colOff>180975</xdr:colOff>
      <xdr:row>57</xdr:row>
      <xdr:rowOff>44450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728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127000</xdr:rowOff>
    </xdr:from>
    <xdr:to>
      <xdr:col>69</xdr:col>
      <xdr:colOff>92075</xdr:colOff>
      <xdr:row>57</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728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67327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133350</xdr:rowOff>
    </xdr:from>
    <xdr:to>
      <xdr:col>78</xdr:col>
      <xdr:colOff>120650</xdr:colOff>
      <xdr:row>58</xdr:row>
      <xdr:rowOff>63500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165100</xdr:rowOff>
    </xdr:from>
    <xdr:to>
      <xdr:col>74</xdr:col>
      <xdr:colOff>31750</xdr:colOff>
      <xdr:row>57</xdr:row>
      <xdr:rowOff>95250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105427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76200</xdr:rowOff>
    </xdr:from>
    <xdr:to>
      <xdr:col>69</xdr:col>
      <xdr:colOff>142875</xdr:colOff>
      <xdr:row>57</xdr:row>
      <xdr:rowOff>6350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168927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補助費の経常収支比率については、消防費やごみ処理費に対する一部事務組合に対する負担金が増額傾向となっているため、類似団体平均と比較し</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ポイント高い</a:t>
          </a:r>
          <a:r>
            <a:rPr kumimoji="1" lang="en-US" altLang="ja-JP" sz="1300">
              <a:latin typeface="ＭＳ Ｐゴシック" panose="020B0600070205080204" pitchFamily="50" charset="-128"/>
              <a:ea typeface="ＭＳ Ｐゴシック" panose="020B0600070205080204" pitchFamily="50" charset="-128"/>
            </a:rPr>
            <a:t>20.9</a:t>
          </a:r>
          <a:r>
            <a:rPr kumimoji="1" lang="ja-JP" altLang="en-US" sz="1300">
              <a:latin typeface="ＭＳ Ｐゴシック" panose="020B0600070205080204" pitchFamily="50" charset="-128"/>
              <a:ea typeface="ＭＳ Ｐゴシック" panose="020B0600070205080204" pitchFamily="50" charset="-128"/>
            </a:rPr>
            <a:t>％となっている。今後も老朽化した施設の建替えに伴う一部事務組合への負担金増加が見込まれることから、各種団体の運営費補助金の見直しなども実施しながら補助費等の削減に努め、経常収支比率の改善を図る。</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5080</xdr:rowOff>
    </xdr:from>
    <xdr:to>
      <xdr:col>82</xdr:col>
      <xdr:colOff>107950</xdr:colOff>
      <xdr:row>40</xdr:row>
      <xdr:rowOff>5080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863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153687</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115570</xdr:rowOff>
    </xdr:from>
    <xdr:to>
      <xdr:col>78</xdr:col>
      <xdr:colOff>69850</xdr:colOff>
      <xdr:row>40</xdr:row>
      <xdr:rowOff>5080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8021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69867</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77470</xdr:rowOff>
    </xdr:from>
    <xdr:to>
      <xdr:col>73</xdr:col>
      <xdr:colOff>180975</xdr:colOff>
      <xdr:row>39</xdr:row>
      <xdr:rowOff>115570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7640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31767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69850</xdr:rowOff>
    </xdr:from>
    <xdr:to>
      <xdr:col>69</xdr:col>
      <xdr:colOff>92075</xdr:colOff>
      <xdr:row>39</xdr:row>
      <xdr:rowOff>77470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6756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125730</xdr:rowOff>
    </xdr:from>
    <xdr:to>
      <xdr:col>82</xdr:col>
      <xdr:colOff>158750</xdr:colOff>
      <xdr:row>40</xdr:row>
      <xdr:rowOff>55880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97807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78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125730</xdr:rowOff>
    </xdr:from>
    <xdr:to>
      <xdr:col>78</xdr:col>
      <xdr:colOff>120650</xdr:colOff>
      <xdr:row>40</xdr:row>
      <xdr:rowOff>55880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40657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89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64770</xdr:rowOff>
    </xdr:from>
    <xdr:to>
      <xdr:col>74</xdr:col>
      <xdr:colOff>31750</xdr:colOff>
      <xdr:row>39</xdr:row>
      <xdr:rowOff>166370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151147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26670</xdr:rowOff>
    </xdr:from>
    <xdr:to>
      <xdr:col>69</xdr:col>
      <xdr:colOff>142875</xdr:colOff>
      <xdr:row>39</xdr:row>
      <xdr:rowOff>128270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113047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19050</xdr:rowOff>
    </xdr:from>
    <xdr:to>
      <xdr:col>65</xdr:col>
      <xdr:colOff>53975</xdr:colOff>
      <xdr:row>39</xdr:row>
      <xdr:rowOff>120650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105427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公債費の経常収支比率については、類似団体を</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ポイント下回る</a:t>
          </a:r>
          <a:r>
            <a:rPr kumimoji="1" lang="en-US" altLang="ja-JP" sz="1100">
              <a:latin typeface="ＭＳ Ｐゴシック" panose="020B0600070205080204" pitchFamily="50" charset="-128"/>
              <a:ea typeface="ＭＳ Ｐゴシック" panose="020B0600070205080204" pitchFamily="50" charset="-128"/>
            </a:rPr>
            <a:t>10.2</a:t>
          </a:r>
          <a:r>
            <a:rPr kumimoji="1" lang="ja-JP" altLang="en-US" sz="1100">
              <a:latin typeface="ＭＳ Ｐゴシック" panose="020B0600070205080204" pitchFamily="50" charset="-128"/>
              <a:ea typeface="ＭＳ Ｐゴシック" panose="020B0600070205080204" pitchFamily="50" charset="-128"/>
            </a:rPr>
            <a:t>％となっている。以前より起債抑制策を図っていたことなどから公債費自体は近年横ばい傾向ではあるが、令和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実施した災害公営住宅整備事業に係る地方債の繰上償還に伴い、地方債元利償還金は減少が見込まれる。しかしながら、老朽化した公共施設について多額の財源を必要とする改修工事の増加や、施設建設等の大規模事業が令和７年度より開始することから、相対的に地方債の元利償還金は増加し、公債費の増加が懸念されるため、可能な限り地方債発行の抑制に努めたい。</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21844</xdr:rowOff>
    </xdr:from>
    <xdr:to>
      <xdr:col>24</xdr:col>
      <xdr:colOff>25400</xdr:colOff>
      <xdr:row>76</xdr:row>
      <xdr:rowOff>40132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05204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17272</xdr:rowOff>
    </xdr:from>
    <xdr:to>
      <xdr:col>19</xdr:col>
      <xdr:colOff>187325</xdr:colOff>
      <xdr:row>76</xdr:row>
      <xdr:rowOff>40132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0474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17272</xdr:rowOff>
    </xdr:from>
    <xdr:to>
      <xdr:col>15</xdr:col>
      <xdr:colOff>98425</xdr:colOff>
      <xdr:row>76</xdr:row>
      <xdr:rowOff>35561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2209800" y="13047472"/>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26415</xdr:rowOff>
    </xdr:from>
    <xdr:to>
      <xdr:col>11</xdr:col>
      <xdr:colOff>9525</xdr:colOff>
      <xdr:row>76</xdr:row>
      <xdr:rowOff>35561</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3056615"/>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142494</xdr:rowOff>
    </xdr:from>
    <xdr:to>
      <xdr:col>24</xdr:col>
      <xdr:colOff>76200</xdr:colOff>
      <xdr:row>76</xdr:row>
      <xdr:rowOff>72644</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159021</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84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160782</xdr:rowOff>
    </xdr:from>
    <xdr:to>
      <xdr:col>20</xdr:col>
      <xdr:colOff>38100</xdr:colOff>
      <xdr:row>76</xdr:row>
      <xdr:rowOff>90932</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101109</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788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137922</xdr:rowOff>
    </xdr:from>
    <xdr:to>
      <xdr:col>15</xdr:col>
      <xdr:colOff>149225</xdr:colOff>
      <xdr:row>76</xdr:row>
      <xdr:rowOff>68072</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299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78249</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76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156211</xdr:rowOff>
    </xdr:from>
    <xdr:to>
      <xdr:col>11</xdr:col>
      <xdr:colOff>60325</xdr:colOff>
      <xdr:row>76</xdr:row>
      <xdr:rowOff>86361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96537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147065</xdr:rowOff>
    </xdr:from>
    <xdr:to>
      <xdr:col>6</xdr:col>
      <xdr:colOff>171450</xdr:colOff>
      <xdr:row>76</xdr:row>
      <xdr:rowOff>77215</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87393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85.6%</a:t>
          </a:r>
          <a:r>
            <a:rPr kumimoji="1" lang="ja-JP" altLang="en-US" sz="1300">
              <a:latin typeface="ＭＳ Ｐゴシック" panose="020B0600070205080204" pitchFamily="50" charset="-128"/>
              <a:ea typeface="ＭＳ Ｐゴシック" panose="020B0600070205080204" pitchFamily="50" charset="-128"/>
            </a:rPr>
            <a:t>となったが、依然として類似団体平均を上回っている。人件費及び補助費等が類似団体に比べ高い水準となっており、扶助費においても年々上昇傾向にある。経常経費であるため削減が難しい状況ではあるが、全体的な事業の見直しを徹底し、経常収支比率の改善に努めていきたい。</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111761</xdr:rowOff>
    </xdr:from>
    <xdr:to>
      <xdr:col>82</xdr:col>
      <xdr:colOff>107950</xdr:colOff>
      <xdr:row>78</xdr:row>
      <xdr:rowOff>130811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484861"/>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165100</xdr:rowOff>
    </xdr:from>
    <xdr:to>
      <xdr:col>78</xdr:col>
      <xdr:colOff>69850</xdr:colOff>
      <xdr:row>78</xdr:row>
      <xdr:rowOff>130811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336675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xdr:rowOff>
    </xdr:from>
    <xdr:to>
      <xdr:col>73</xdr:col>
      <xdr:colOff>180975</xdr:colOff>
      <xdr:row>77</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2143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12700</xdr:rowOff>
    </xdr:from>
    <xdr:to>
      <xdr:col>69</xdr:col>
      <xdr:colOff>92075</xdr:colOff>
      <xdr:row>77</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21435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60961</xdr:rowOff>
    </xdr:from>
    <xdr:to>
      <xdr:col>82</xdr:col>
      <xdr:colOff>158750</xdr:colOff>
      <xdr:row>78</xdr:row>
      <xdr:rowOff>162561</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33038</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80011</xdr:rowOff>
    </xdr:from>
    <xdr:to>
      <xdr:col>78</xdr:col>
      <xdr:colOff>120650</xdr:colOff>
      <xdr:row>79</xdr:row>
      <xdr:rowOff>10161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45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166388</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53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114300</xdr:rowOff>
    </xdr:from>
    <xdr:to>
      <xdr:col>74</xdr:col>
      <xdr:colOff>31750</xdr:colOff>
      <xdr:row>78</xdr:row>
      <xdr:rowOff>44450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29227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40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133350</xdr:rowOff>
    </xdr:from>
    <xdr:to>
      <xdr:col>69</xdr:col>
      <xdr:colOff>142875</xdr:colOff>
      <xdr:row>77</xdr:row>
      <xdr:rowOff>63500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48277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15239</xdr:rowOff>
    </xdr:from>
    <xdr:to>
      <xdr:col>65</xdr:col>
      <xdr:colOff>53975</xdr:colOff>
      <xdr:row>77</xdr:row>
      <xdr:rowOff>116839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101616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149657</xdr:rowOff>
    </xdr:from>
    <xdr:to>
      <xdr:col>29</xdr:col>
      <xdr:colOff>127000</xdr:colOff>
      <xdr:row>18</xdr:row>
      <xdr:rowOff>85496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11932"/>
          <a:ext cx="647700" cy="107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70362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04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85496</xdr:rowOff>
    </xdr:from>
    <xdr:to>
      <xdr:col>26</xdr:col>
      <xdr:colOff>50800</xdr:colOff>
      <xdr:row>18</xdr:row>
      <xdr:rowOff>124320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19221"/>
          <a:ext cx="698500" cy="38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75379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124320</xdr:rowOff>
    </xdr:from>
    <xdr:to>
      <xdr:col>22</xdr:col>
      <xdr:colOff>114300</xdr:colOff>
      <xdr:row>18</xdr:row>
      <xdr:rowOff>124358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58045"/>
          <a:ext cx="698500" cy="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109250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124358</xdr:rowOff>
    </xdr:from>
    <xdr:to>
      <xdr:col>18</xdr:col>
      <xdr:colOff>177800</xdr:colOff>
      <xdr:row>19</xdr:row>
      <xdr:rowOff>46571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58083"/>
          <a:ext cx="698500" cy="93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121658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2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142803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98857</xdr:rowOff>
    </xdr:from>
    <xdr:to>
      <xdr:col>29</xdr:col>
      <xdr:colOff>177800</xdr:colOff>
      <xdr:row>18</xdr:row>
      <xdr:rowOff>29007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61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115384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0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34696</xdr:rowOff>
    </xdr:from>
    <xdr:to>
      <xdr:col>26</xdr:col>
      <xdr:colOff>101600</xdr:colOff>
      <xdr:row>18</xdr:row>
      <xdr:rowOff>136296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68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146473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37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73520</xdr:rowOff>
    </xdr:from>
    <xdr:to>
      <xdr:col>22</xdr:col>
      <xdr:colOff>165100</xdr:colOff>
      <xdr:row>19</xdr:row>
      <xdr:rowOff>3670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07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13847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7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73558</xdr:rowOff>
    </xdr:from>
    <xdr:to>
      <xdr:col>19</xdr:col>
      <xdr:colOff>38100</xdr:colOff>
      <xdr:row>19</xdr:row>
      <xdr:rowOff>3708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7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13885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7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167221</xdr:rowOff>
    </xdr:from>
    <xdr:to>
      <xdr:col>15</xdr:col>
      <xdr:colOff>101600</xdr:colOff>
      <xdr:row>19</xdr:row>
      <xdr:rowOff>97371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009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107548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69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173931</xdr:rowOff>
    </xdr:from>
    <xdr:to>
      <xdr:col>29</xdr:col>
      <xdr:colOff>127000</xdr:colOff>
      <xdr:row>35</xdr:row>
      <xdr:rowOff>188196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784281"/>
          <a:ext cx="647700" cy="142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147025</xdr:rowOff>
    </xdr:from>
    <xdr:to>
      <xdr:col>26</xdr:col>
      <xdr:colOff>50800</xdr:colOff>
      <xdr:row>35</xdr:row>
      <xdr:rowOff>188196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757375"/>
          <a:ext cx="698500" cy="41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147025</xdr:rowOff>
    </xdr:from>
    <xdr:to>
      <xdr:col>22</xdr:col>
      <xdr:colOff>114300</xdr:colOff>
      <xdr:row>35</xdr:row>
      <xdr:rowOff>172309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757375"/>
          <a:ext cx="698500" cy="25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162456</xdr:rowOff>
    </xdr:from>
    <xdr:to>
      <xdr:col>18</xdr:col>
      <xdr:colOff>177800</xdr:colOff>
      <xdr:row>35</xdr:row>
      <xdr:rowOff>172309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772806"/>
          <a:ext cx="698500" cy="98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123131</xdr:rowOff>
    </xdr:from>
    <xdr:to>
      <xdr:col>29</xdr:col>
      <xdr:colOff>177800</xdr:colOff>
      <xdr:row>35</xdr:row>
      <xdr:rowOff>224731</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33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95208</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05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137396</xdr:rowOff>
    </xdr:from>
    <xdr:to>
      <xdr:col>26</xdr:col>
      <xdr:colOff>101600</xdr:colOff>
      <xdr:row>35</xdr:row>
      <xdr:rowOff>238996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47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223773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34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96225</xdr:rowOff>
    </xdr:from>
    <xdr:to>
      <xdr:col>22</xdr:col>
      <xdr:colOff>165100</xdr:colOff>
      <xdr:row>35</xdr:row>
      <xdr:rowOff>197825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706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182602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79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121509</xdr:rowOff>
    </xdr:from>
    <xdr:to>
      <xdr:col>19</xdr:col>
      <xdr:colOff>38100</xdr:colOff>
      <xdr:row>35</xdr:row>
      <xdr:rowOff>223109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7318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207886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818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111656</xdr:rowOff>
    </xdr:from>
    <xdr:to>
      <xdr:col>15</xdr:col>
      <xdr:colOff>101600</xdr:colOff>
      <xdr:row>35</xdr:row>
      <xdr:rowOff>213256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22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198033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08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32,825
32,587
73.60
13,910,320
13,568,210
290,635
8,074,782
7,735,854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129364</xdr:rowOff>
    </xdr:from>
    <xdr:to>
      <xdr:col>24</xdr:col>
      <xdr:colOff>63500</xdr:colOff>
      <xdr:row>36</xdr:row>
      <xdr:rowOff>58106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30114"/>
          <a:ext cx="838200" cy="10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58106</xdr:rowOff>
    </xdr:from>
    <xdr:to>
      <xdr:col>19</xdr:col>
      <xdr:colOff>177800</xdr:colOff>
      <xdr:row>36</xdr:row>
      <xdr:rowOff>111256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30306"/>
          <a:ext cx="889000" cy="5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97899</xdr:rowOff>
    </xdr:from>
    <xdr:to>
      <xdr:col>15</xdr:col>
      <xdr:colOff>50800</xdr:colOff>
      <xdr:row>36</xdr:row>
      <xdr:rowOff>111256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70099"/>
          <a:ext cx="889000" cy="1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66462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97899</xdr:rowOff>
    </xdr:from>
    <xdr:to>
      <xdr:col>10</xdr:col>
      <xdr:colOff>114300</xdr:colOff>
      <xdr:row>36</xdr:row>
      <xdr:rowOff>156861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70099"/>
          <a:ext cx="889000" cy="5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74266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97029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78564</xdr:rowOff>
    </xdr:from>
    <xdr:to>
      <xdr:col>24</xdr:col>
      <xdr:colOff>114300</xdr:colOff>
      <xdr:row>36</xdr:row>
      <xdr:rowOff>8714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7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101441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3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7306</xdr:rowOff>
    </xdr:from>
    <xdr:to>
      <xdr:col>20</xdr:col>
      <xdr:colOff>38100</xdr:colOff>
      <xdr:row>36</xdr:row>
      <xdr:rowOff>108906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125433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4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60456</xdr:rowOff>
    </xdr:from>
    <xdr:to>
      <xdr:col>15</xdr:col>
      <xdr:colOff>101600</xdr:colOff>
      <xdr:row>36</xdr:row>
      <xdr:rowOff>162056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3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7133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0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47099</xdr:rowOff>
    </xdr:from>
    <xdr:to>
      <xdr:col>10</xdr:col>
      <xdr:colOff>165100</xdr:colOff>
      <xdr:row>36</xdr:row>
      <xdr:rowOff>148699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165226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9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106061</xdr:rowOff>
    </xdr:from>
    <xdr:to>
      <xdr:col>6</xdr:col>
      <xdr:colOff>38100</xdr:colOff>
      <xdr:row>37</xdr:row>
      <xdr:rowOff>36211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52738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5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161892</xdr:rowOff>
    </xdr:from>
    <xdr:to>
      <xdr:col>24</xdr:col>
      <xdr:colOff>63500</xdr:colOff>
      <xdr:row>57</xdr:row>
      <xdr:rowOff>170589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934542"/>
          <a:ext cx="838200" cy="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67045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68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120973</xdr:rowOff>
    </xdr:from>
    <xdr:to>
      <xdr:col>19</xdr:col>
      <xdr:colOff>177800</xdr:colOff>
      <xdr:row>57</xdr:row>
      <xdr:rowOff>161892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22173"/>
          <a:ext cx="889000" cy="21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10001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120973</xdr:rowOff>
    </xdr:from>
    <xdr:to>
      <xdr:col>15</xdr:col>
      <xdr:colOff>50800</xdr:colOff>
      <xdr:row>57</xdr:row>
      <xdr:rowOff>135348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22173"/>
          <a:ext cx="889000" cy="185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135103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0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67783</xdr:rowOff>
    </xdr:from>
    <xdr:to>
      <xdr:col>10</xdr:col>
      <xdr:colOff>114300</xdr:colOff>
      <xdr:row>57</xdr:row>
      <xdr:rowOff>135348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840433"/>
          <a:ext cx="8890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7159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5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58531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0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119789</xdr:rowOff>
    </xdr:from>
    <xdr:to>
      <xdr:col>24</xdr:col>
      <xdr:colOff>114300</xdr:colOff>
      <xdr:row>58</xdr:row>
      <xdr:rowOff>49939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9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98216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70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111092</xdr:rowOff>
    </xdr:from>
    <xdr:to>
      <xdr:col>20</xdr:col>
      <xdr:colOff>38100</xdr:colOff>
      <xdr:row>58</xdr:row>
      <xdr:rowOff>41242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8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32369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7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70173</xdr:rowOff>
    </xdr:from>
    <xdr:to>
      <xdr:col>15</xdr:col>
      <xdr:colOff>101600</xdr:colOff>
      <xdr:row>57</xdr:row>
      <xdr:rowOff>323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7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16850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4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84548</xdr:rowOff>
    </xdr:from>
    <xdr:to>
      <xdr:col>10</xdr:col>
      <xdr:colOff>165100</xdr:colOff>
      <xdr:row>58</xdr:row>
      <xdr:rowOff>14698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5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31225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63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16983</xdr:rowOff>
    </xdr:from>
    <xdr:to>
      <xdr:col>6</xdr:col>
      <xdr:colOff>38100</xdr:colOff>
      <xdr:row>57</xdr:row>
      <xdr:rowOff>118583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135110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6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15525</xdr:rowOff>
    </xdr:from>
    <xdr:to>
      <xdr:col>24</xdr:col>
      <xdr:colOff>63500</xdr:colOff>
      <xdr:row>78</xdr:row>
      <xdr:rowOff>44648</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388625"/>
          <a:ext cx="838200" cy="29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15525</xdr:rowOff>
    </xdr:from>
    <xdr:to>
      <xdr:col>19</xdr:col>
      <xdr:colOff>177800</xdr:colOff>
      <xdr:row>78</xdr:row>
      <xdr:rowOff>41813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388625"/>
          <a:ext cx="889000" cy="2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11940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4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41813</xdr:rowOff>
    </xdr:from>
    <xdr:to>
      <xdr:col>15</xdr:col>
      <xdr:colOff>50800</xdr:colOff>
      <xdr:row>78</xdr:row>
      <xdr:rowOff>59370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14913"/>
          <a:ext cx="889000" cy="1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59370</xdr:rowOff>
    </xdr:from>
    <xdr:to>
      <xdr:col>10</xdr:col>
      <xdr:colOff>114300</xdr:colOff>
      <xdr:row>78</xdr:row>
      <xdr:rowOff>91923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32470"/>
          <a:ext cx="889000" cy="3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165298</xdr:rowOff>
    </xdr:from>
    <xdr:to>
      <xdr:col>24</xdr:col>
      <xdr:colOff>114300</xdr:colOff>
      <xdr:row>78</xdr:row>
      <xdr:rowOff>95448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6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80225</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8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136175</xdr:rowOff>
    </xdr:from>
    <xdr:to>
      <xdr:col>20</xdr:col>
      <xdr:colOff>38100</xdr:colOff>
      <xdr:row>78</xdr:row>
      <xdr:rowOff>66325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3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57452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3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162463</xdr:rowOff>
    </xdr:from>
    <xdr:to>
      <xdr:col>15</xdr:col>
      <xdr:colOff>101600</xdr:colOff>
      <xdr:row>78</xdr:row>
      <xdr:rowOff>92613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6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83740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5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8570</xdr:rowOff>
    </xdr:from>
    <xdr:to>
      <xdr:col>10</xdr:col>
      <xdr:colOff>165100</xdr:colOff>
      <xdr:row>78</xdr:row>
      <xdr:rowOff>110170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101297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7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41123</xdr:rowOff>
    </xdr:from>
    <xdr:to>
      <xdr:col>6</xdr:col>
      <xdr:colOff>38100</xdr:colOff>
      <xdr:row>78</xdr:row>
      <xdr:rowOff>142723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1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133850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0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97115</xdr:rowOff>
    </xdr:from>
    <xdr:to>
      <xdr:col>24</xdr:col>
      <xdr:colOff>63500</xdr:colOff>
      <xdr:row>98</xdr:row>
      <xdr:rowOff>14002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727765"/>
          <a:ext cx="838200" cy="8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58056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45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14002</xdr:rowOff>
    </xdr:from>
    <xdr:to>
      <xdr:col>19</xdr:col>
      <xdr:colOff>177800</xdr:colOff>
      <xdr:row>98</xdr:row>
      <xdr:rowOff>125374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816102"/>
          <a:ext cx="889000" cy="11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167012</xdr:rowOff>
    </xdr:from>
    <xdr:to>
      <xdr:col>15</xdr:col>
      <xdr:colOff>50800</xdr:colOff>
      <xdr:row>98</xdr:row>
      <xdr:rowOff>125374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797662"/>
          <a:ext cx="889000" cy="12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167012</xdr:rowOff>
    </xdr:from>
    <xdr:to>
      <xdr:col>10</xdr:col>
      <xdr:colOff>114300</xdr:colOff>
      <xdr:row>99</xdr:row>
      <xdr:rowOff>63348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97662"/>
          <a:ext cx="889000" cy="23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64566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52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164671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2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46315</xdr:rowOff>
    </xdr:from>
    <xdr:to>
      <xdr:col>24</xdr:col>
      <xdr:colOff>114300</xdr:colOff>
      <xdr:row>97</xdr:row>
      <xdr:rowOff>147915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67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24742</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65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134652</xdr:rowOff>
    </xdr:from>
    <xdr:to>
      <xdr:col>20</xdr:col>
      <xdr:colOff>38100</xdr:colOff>
      <xdr:row>98</xdr:row>
      <xdr:rowOff>64802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76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55929</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85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74574</xdr:rowOff>
    </xdr:from>
    <xdr:to>
      <xdr:col>15</xdr:col>
      <xdr:colOff>101600</xdr:colOff>
      <xdr:row>99</xdr:row>
      <xdr:rowOff>4724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87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167301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96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116212</xdr:rowOff>
    </xdr:from>
    <xdr:to>
      <xdr:col>10</xdr:col>
      <xdr:colOff>165100</xdr:colOff>
      <xdr:row>98</xdr:row>
      <xdr:rowOff>46362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4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37489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83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12548</xdr:rowOff>
    </xdr:from>
    <xdr:to>
      <xdr:col>6</xdr:col>
      <xdr:colOff>38100</xdr:colOff>
      <xdr:row>99</xdr:row>
      <xdr:rowOff>114148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8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105275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707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5809</xdr:rowOff>
    </xdr:from>
    <xdr:to>
      <xdr:col>54</xdr:col>
      <xdr:colOff>189865</xdr:colOff>
      <xdr:row>38</xdr:row>
      <xdr:rowOff>36876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492209"/>
          <a:ext cx="1270" cy="1059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40703</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5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36876</xdr:rowOff>
    </xdr:from>
    <xdr:to>
      <xdr:col>55</xdr:col>
      <xdr:colOff>88900</xdr:colOff>
      <xdr:row>38</xdr:row>
      <xdr:rowOff>36876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51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123936</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267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5809</xdr:rowOff>
    </xdr:from>
    <xdr:to>
      <xdr:col>55</xdr:col>
      <xdr:colOff>88900</xdr:colOff>
      <xdr:row>32</xdr:row>
      <xdr:rowOff>5809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492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154910</xdr:rowOff>
    </xdr:from>
    <xdr:to>
      <xdr:col>55</xdr:col>
      <xdr:colOff>0</xdr:colOff>
      <xdr:row>36</xdr:row>
      <xdr:rowOff>56871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155660"/>
          <a:ext cx="838200" cy="7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27055</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992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48628</xdr:rowOff>
    </xdr:from>
    <xdr:to>
      <xdr:col>55</xdr:col>
      <xdr:colOff>50800</xdr:colOff>
      <xdr:row>36</xdr:row>
      <xdr:rowOff>150228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2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154910</xdr:rowOff>
    </xdr:from>
    <xdr:to>
      <xdr:col>50</xdr:col>
      <xdr:colOff>114300</xdr:colOff>
      <xdr:row>36</xdr:row>
      <xdr:rowOff>8598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155660"/>
          <a:ext cx="889000" cy="2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62786</xdr:rowOff>
    </xdr:from>
    <xdr:to>
      <xdr:col>50</xdr:col>
      <xdr:colOff>165100</xdr:colOff>
      <xdr:row>36</xdr:row>
      <xdr:rowOff>164386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3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155513</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32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147358</xdr:rowOff>
    </xdr:from>
    <xdr:to>
      <xdr:col>45</xdr:col>
      <xdr:colOff>177800</xdr:colOff>
      <xdr:row>36</xdr:row>
      <xdr:rowOff>8598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805208"/>
          <a:ext cx="889000" cy="37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63183</xdr:rowOff>
    </xdr:from>
    <xdr:to>
      <xdr:col>46</xdr:col>
      <xdr:colOff>38100</xdr:colOff>
      <xdr:row>36</xdr:row>
      <xdr:rowOff>164783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23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155910</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2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21758</xdr:rowOff>
    </xdr:from>
    <xdr:to>
      <xdr:col>41</xdr:col>
      <xdr:colOff>50800</xdr:colOff>
      <xdr:row>33</xdr:row>
      <xdr:rowOff>147358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165258"/>
          <a:ext cx="889000" cy="63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92680</xdr:rowOff>
    </xdr:from>
    <xdr:to>
      <xdr:col>41</xdr:col>
      <xdr:colOff>101600</xdr:colOff>
      <xdr:row>37</xdr:row>
      <xdr:rowOff>22830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26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13957</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35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17935</xdr:rowOff>
    </xdr:from>
    <xdr:to>
      <xdr:col>36</xdr:col>
      <xdr:colOff>165100</xdr:colOff>
      <xdr:row>32</xdr:row>
      <xdr:rowOff>119535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50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110662</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59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6071</xdr:rowOff>
    </xdr:from>
    <xdr:to>
      <xdr:col>55</xdr:col>
      <xdr:colOff>50800</xdr:colOff>
      <xdr:row>36</xdr:row>
      <xdr:rowOff>107671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17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28948</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02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104110</xdr:rowOff>
    </xdr:from>
    <xdr:to>
      <xdr:col>50</xdr:col>
      <xdr:colOff>165100</xdr:colOff>
      <xdr:row>36</xdr:row>
      <xdr:rowOff>34260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10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50787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588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129248</xdr:rowOff>
    </xdr:from>
    <xdr:to>
      <xdr:col>46</xdr:col>
      <xdr:colOff>38100</xdr:colOff>
      <xdr:row>36</xdr:row>
      <xdr:rowOff>59398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12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75925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590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96558</xdr:rowOff>
    </xdr:from>
    <xdr:to>
      <xdr:col>41</xdr:col>
      <xdr:colOff>101600</xdr:colOff>
      <xdr:row>34</xdr:row>
      <xdr:rowOff>26708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75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43235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529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142408</xdr:rowOff>
    </xdr:from>
    <xdr:to>
      <xdr:col>36</xdr:col>
      <xdr:colOff>165100</xdr:colOff>
      <xdr:row>30</xdr:row>
      <xdr:rowOff>72558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11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89085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488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41094</xdr:rowOff>
    </xdr:from>
    <xdr:to>
      <xdr:col>55</xdr:col>
      <xdr:colOff>0</xdr:colOff>
      <xdr:row>57</xdr:row>
      <xdr:rowOff>58427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813744"/>
          <a:ext cx="838200" cy="1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712</xdr:rowOff>
    </xdr:from>
    <xdr:to>
      <xdr:col>50</xdr:col>
      <xdr:colOff>114300</xdr:colOff>
      <xdr:row>57</xdr:row>
      <xdr:rowOff>41094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9773362"/>
          <a:ext cx="889000" cy="4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712</xdr:rowOff>
    </xdr:from>
    <xdr:to>
      <xdr:col>45</xdr:col>
      <xdr:colOff>177800</xdr:colOff>
      <xdr:row>57</xdr:row>
      <xdr:rowOff>85065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773362"/>
          <a:ext cx="889000" cy="8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108176</xdr:rowOff>
    </xdr:from>
    <xdr:to>
      <xdr:col>41</xdr:col>
      <xdr:colOff>50800</xdr:colOff>
      <xdr:row>57</xdr:row>
      <xdr:rowOff>85065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537926"/>
          <a:ext cx="889000" cy="31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166102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42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112658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71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7627</xdr:rowOff>
    </xdr:from>
    <xdr:to>
      <xdr:col>55</xdr:col>
      <xdr:colOff>50800</xdr:colOff>
      <xdr:row>57</xdr:row>
      <xdr:rowOff>109227</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78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94004</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69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161744</xdr:rowOff>
    </xdr:from>
    <xdr:to>
      <xdr:col>50</xdr:col>
      <xdr:colOff>165100</xdr:colOff>
      <xdr:row>57</xdr:row>
      <xdr:rowOff>91894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76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83021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85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121362</xdr:rowOff>
    </xdr:from>
    <xdr:to>
      <xdr:col>46</xdr:col>
      <xdr:colOff>38100</xdr:colOff>
      <xdr:row>57</xdr:row>
      <xdr:rowOff>51512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72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42639</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81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34265</xdr:rowOff>
    </xdr:from>
    <xdr:to>
      <xdr:col>41</xdr:col>
      <xdr:colOff>101600</xdr:colOff>
      <xdr:row>57</xdr:row>
      <xdr:rowOff>135865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80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126992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89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57376</xdr:rowOff>
    </xdr:from>
    <xdr:to>
      <xdr:col>36</xdr:col>
      <xdr:colOff>165100</xdr:colOff>
      <xdr:row>55</xdr:row>
      <xdr:rowOff>158976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48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4053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26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169114</xdr:rowOff>
    </xdr:from>
    <xdr:to>
      <xdr:col>55</xdr:col>
      <xdr:colOff>0</xdr:colOff>
      <xdr:row>79</xdr:row>
      <xdr:rowOff>14884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542214"/>
          <a:ext cx="838200" cy="1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104724</xdr:rowOff>
    </xdr:from>
    <xdr:to>
      <xdr:col>50</xdr:col>
      <xdr:colOff>114300</xdr:colOff>
      <xdr:row>79</xdr:row>
      <xdr:rowOff>14884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77824"/>
          <a:ext cx="889000" cy="8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46050</xdr:rowOff>
    </xdr:from>
    <xdr:to>
      <xdr:col>45</xdr:col>
      <xdr:colOff>177800</xdr:colOff>
      <xdr:row>78</xdr:row>
      <xdr:rowOff>104724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419150"/>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89298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161931</xdr:rowOff>
    </xdr:from>
    <xdr:to>
      <xdr:col>41</xdr:col>
      <xdr:colOff>50800</xdr:colOff>
      <xdr:row>78</xdr:row>
      <xdr:rowOff>46050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2677781"/>
          <a:ext cx="889000" cy="74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404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37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118314</xdr:rowOff>
    </xdr:from>
    <xdr:to>
      <xdr:col>55</xdr:col>
      <xdr:colOff>50800</xdr:colOff>
      <xdr:row>79</xdr:row>
      <xdr:rowOff>48464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9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33241</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0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135534</xdr:rowOff>
    </xdr:from>
    <xdr:to>
      <xdr:col>50</xdr:col>
      <xdr:colOff>165100</xdr:colOff>
      <xdr:row>79</xdr:row>
      <xdr:rowOff>65684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56811</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60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53924</xdr:rowOff>
    </xdr:from>
    <xdr:to>
      <xdr:col>46</xdr:col>
      <xdr:colOff>38100</xdr:colOff>
      <xdr:row>78</xdr:row>
      <xdr:rowOff>155524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146651</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1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166700</xdr:rowOff>
    </xdr:from>
    <xdr:to>
      <xdr:col>41</xdr:col>
      <xdr:colOff>101600</xdr:colOff>
      <xdr:row>78</xdr:row>
      <xdr:rowOff>96850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87977</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61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111131</xdr:rowOff>
    </xdr:from>
    <xdr:to>
      <xdr:col>36</xdr:col>
      <xdr:colOff>165100</xdr:colOff>
      <xdr:row>74</xdr:row>
      <xdr:rowOff>41281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62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57808</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40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38171</xdr:rowOff>
    </xdr:from>
    <xdr:to>
      <xdr:col>55</xdr:col>
      <xdr:colOff>0</xdr:colOff>
      <xdr:row>98</xdr:row>
      <xdr:rowOff>64932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840271"/>
          <a:ext cx="838200" cy="2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94159</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55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38171</xdr:rowOff>
    </xdr:from>
    <xdr:to>
      <xdr:col>50</xdr:col>
      <xdr:colOff>114300</xdr:colOff>
      <xdr:row>98</xdr:row>
      <xdr:rowOff>101547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840271"/>
          <a:ext cx="889000" cy="6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101547</xdr:rowOff>
    </xdr:from>
    <xdr:to>
      <xdr:col>45</xdr:col>
      <xdr:colOff>177800</xdr:colOff>
      <xdr:row>98</xdr:row>
      <xdr:rowOff>144036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903647"/>
          <a:ext cx="889000" cy="4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86113</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54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44777</xdr:rowOff>
    </xdr:from>
    <xdr:to>
      <xdr:col>41</xdr:col>
      <xdr:colOff>50800</xdr:colOff>
      <xdr:row>98</xdr:row>
      <xdr:rowOff>144036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846877"/>
          <a:ext cx="889000" cy="9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83400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54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61089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5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14132</xdr:rowOff>
    </xdr:from>
    <xdr:to>
      <xdr:col>55</xdr:col>
      <xdr:colOff>50800</xdr:colOff>
      <xdr:row>98</xdr:row>
      <xdr:rowOff>115732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81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100509</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73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158821</xdr:rowOff>
    </xdr:from>
    <xdr:to>
      <xdr:col>50</xdr:col>
      <xdr:colOff>165100</xdr:colOff>
      <xdr:row>98</xdr:row>
      <xdr:rowOff>88971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78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80098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88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50747</xdr:rowOff>
    </xdr:from>
    <xdr:to>
      <xdr:col>46</xdr:col>
      <xdr:colOff>38100</xdr:colOff>
      <xdr:row>98</xdr:row>
      <xdr:rowOff>152347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85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143474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94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93236</xdr:rowOff>
    </xdr:from>
    <xdr:to>
      <xdr:col>41</xdr:col>
      <xdr:colOff>101600</xdr:colOff>
      <xdr:row>99</xdr:row>
      <xdr:rowOff>23386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89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14513</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6428" y="16988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165427</xdr:rowOff>
    </xdr:from>
    <xdr:to>
      <xdr:col>36</xdr:col>
      <xdr:colOff>165100</xdr:colOff>
      <xdr:row>98</xdr:row>
      <xdr:rowOff>95577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7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86704</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88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115308</xdr:rowOff>
    </xdr:from>
    <xdr:to>
      <xdr:col>81</xdr:col>
      <xdr:colOff>50800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630408"/>
          <a:ext cx="889000" cy="24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92151</xdr:rowOff>
    </xdr:from>
    <xdr:to>
      <xdr:col>76</xdr:col>
      <xdr:colOff>114300</xdr:colOff>
      <xdr:row>38</xdr:row>
      <xdr:rowOff>115308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607251"/>
          <a:ext cx="889000" cy="2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92151</xdr:rowOff>
    </xdr:from>
    <xdr:to>
      <xdr:col>71</xdr:col>
      <xdr:colOff>177800</xdr:colOff>
      <xdr:row>38</xdr:row>
      <xdr:rowOff>124704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2814300" y="6607251"/>
          <a:ext cx="889000" cy="3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249299"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547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64508</xdr:rowOff>
    </xdr:from>
    <xdr:to>
      <xdr:col>76</xdr:col>
      <xdr:colOff>165100</xdr:colOff>
      <xdr:row>38</xdr:row>
      <xdr:rowOff>166108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57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157235</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57428" y="667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41351</xdr:rowOff>
    </xdr:from>
    <xdr:to>
      <xdr:col>72</xdr:col>
      <xdr:colOff>38100</xdr:colOff>
      <xdr:row>38</xdr:row>
      <xdr:rowOff>142951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55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134078</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64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73904</xdr:rowOff>
    </xdr:from>
    <xdr:to>
      <xdr:col>67</xdr:col>
      <xdr:colOff>101600</xdr:colOff>
      <xdr:row>39</xdr:row>
      <xdr:rowOff>4054</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58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166631</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681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57493</xdr:rowOff>
    </xdr:from>
    <xdr:to>
      <xdr:col>85</xdr:col>
      <xdr:colOff>127000</xdr:colOff>
      <xdr:row>77</xdr:row>
      <xdr:rowOff>61557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5481300" y="12744793"/>
          <a:ext cx="838200" cy="5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57493</xdr:rowOff>
    </xdr:from>
    <xdr:to>
      <xdr:col>81</xdr:col>
      <xdr:colOff>50800</xdr:colOff>
      <xdr:row>77</xdr:row>
      <xdr:rowOff>45174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4592300" y="12744793"/>
          <a:ext cx="889000" cy="50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167645</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14111" y="131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45174</xdr:rowOff>
    </xdr:from>
    <xdr:to>
      <xdr:col>76</xdr:col>
      <xdr:colOff>114300</xdr:colOff>
      <xdr:row>77</xdr:row>
      <xdr:rowOff>53187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3703300" y="13246824"/>
          <a:ext cx="889000" cy="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53187</xdr:rowOff>
    </xdr:from>
    <xdr:to>
      <xdr:col>71</xdr:col>
      <xdr:colOff>177800</xdr:colOff>
      <xdr:row>77</xdr:row>
      <xdr:rowOff>58293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2814300" y="13254837"/>
          <a:ext cx="8890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10757</xdr:rowOff>
    </xdr:from>
    <xdr:to>
      <xdr:col>85</xdr:col>
      <xdr:colOff>177800</xdr:colOff>
      <xdr:row>77</xdr:row>
      <xdr:rowOff>112357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321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160634</xdr:rowOff>
    </xdr:from>
    <xdr:ext cx="534377"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3190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6693</xdr:rowOff>
    </xdr:from>
    <xdr:to>
      <xdr:col>81</xdr:col>
      <xdr:colOff>101600</xdr:colOff>
      <xdr:row>74</xdr:row>
      <xdr:rowOff>108293</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269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124820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46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165824</xdr:rowOff>
    </xdr:from>
    <xdr:to>
      <xdr:col>76</xdr:col>
      <xdr:colOff>165100</xdr:colOff>
      <xdr:row>77</xdr:row>
      <xdr:rowOff>95974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319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87101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28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2387</xdr:rowOff>
    </xdr:from>
    <xdr:to>
      <xdr:col>72</xdr:col>
      <xdr:colOff>38100</xdr:colOff>
      <xdr:row>77</xdr:row>
      <xdr:rowOff>103987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320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95114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29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7493</xdr:rowOff>
    </xdr:from>
    <xdr:to>
      <xdr:col>67</xdr:col>
      <xdr:colOff>101600</xdr:colOff>
      <xdr:row>77</xdr:row>
      <xdr:rowOff>109093</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20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100220</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30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0" name="積立金最小値テキスト">
          <a:extLst>
            <a:ext uri="{FF2B5EF4-FFF2-40B4-BE49-F238E27FC236}">
              <a16:creationId xmlns:a16="http://schemas.microsoft.com/office/drawing/2014/main" id="{00000000-0008-0000-0600-00009E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2" name="積立金最大値テキスト">
          <a:extLst>
            <a:ext uri="{FF2B5EF4-FFF2-40B4-BE49-F238E27FC236}">
              <a16:creationId xmlns:a16="http://schemas.microsoft.com/office/drawing/2014/main" id="{00000000-0008-0000-0600-0000A0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38329</xdr:rowOff>
    </xdr:from>
    <xdr:to>
      <xdr:col>85</xdr:col>
      <xdr:colOff>127000</xdr:colOff>
      <xdr:row>98</xdr:row>
      <xdr:rowOff>59110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5481300" y="16840429"/>
          <a:ext cx="838200" cy="20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5" name="積立金平均値テキスト">
          <a:extLst>
            <a:ext uri="{FF2B5EF4-FFF2-40B4-BE49-F238E27FC236}">
              <a16:creationId xmlns:a16="http://schemas.microsoft.com/office/drawing/2014/main" id="{00000000-0008-0000-0600-0000A3020000}"/>
            </a:ext>
          </a:extLst>
        </xdr:cNvPr>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58049</xdr:rowOff>
    </xdr:from>
    <xdr:to>
      <xdr:col>81</xdr:col>
      <xdr:colOff>50800</xdr:colOff>
      <xdr:row>98</xdr:row>
      <xdr:rowOff>38329</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4592300" y="16688699"/>
          <a:ext cx="889000" cy="15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80768</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5214111" y="168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58049</xdr:rowOff>
    </xdr:from>
    <xdr:to>
      <xdr:col>76</xdr:col>
      <xdr:colOff>114300</xdr:colOff>
      <xdr:row>97</xdr:row>
      <xdr:rowOff>125293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3703300" y="16688699"/>
          <a:ext cx="889000" cy="6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71744</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4325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125293</xdr:rowOff>
    </xdr:from>
    <xdr:to>
      <xdr:col>71</xdr:col>
      <xdr:colOff>177800</xdr:colOff>
      <xdr:row>98</xdr:row>
      <xdr:rowOff>21487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2814300" y="16755943"/>
          <a:ext cx="889000" cy="6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57831</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3436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104991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547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8310</xdr:rowOff>
    </xdr:from>
    <xdr:to>
      <xdr:col>85</xdr:col>
      <xdr:colOff>177800</xdr:colOff>
      <xdr:row>98</xdr:row>
      <xdr:rowOff>109910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6268700" y="1681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138537</xdr:rowOff>
    </xdr:from>
    <xdr:ext cx="534377" cy="259045"/>
    <xdr:sp macro="" textlink="">
      <xdr:nvSpPr>
        <xdr:cNvPr id="694" name="積立金該当値テキスト">
          <a:extLst>
            <a:ext uri="{FF2B5EF4-FFF2-40B4-BE49-F238E27FC236}">
              <a16:creationId xmlns:a16="http://schemas.microsoft.com/office/drawing/2014/main" id="{00000000-0008-0000-0600-0000B6020000}"/>
            </a:ext>
          </a:extLst>
        </xdr:cNvPr>
        <xdr:cNvSpPr txBox="1"/>
      </xdr:nvSpPr>
      <xdr:spPr>
        <a:xfrm>
          <a:off x="16370300" y="1676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158979</xdr:rowOff>
    </xdr:from>
    <xdr:to>
      <xdr:col>81</xdr:col>
      <xdr:colOff>101600</xdr:colOff>
      <xdr:row>98</xdr:row>
      <xdr:rowOff>89129</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5430500" y="1678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105656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56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7249</xdr:rowOff>
    </xdr:from>
    <xdr:to>
      <xdr:col>76</xdr:col>
      <xdr:colOff>165100</xdr:colOff>
      <xdr:row>97</xdr:row>
      <xdr:rowOff>108849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4541500" y="1663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125376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413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74493</xdr:rowOff>
    </xdr:from>
    <xdr:to>
      <xdr:col>72</xdr:col>
      <xdr:colOff>38100</xdr:colOff>
      <xdr:row>98</xdr:row>
      <xdr:rowOff>4643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3652500" y="1670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21170</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8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142137</xdr:rowOff>
    </xdr:from>
    <xdr:to>
      <xdr:col>67</xdr:col>
      <xdr:colOff>101600</xdr:colOff>
      <xdr:row>98</xdr:row>
      <xdr:rowOff>72287</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2763500" y="1677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88814</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4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3603</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47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107403</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27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112844</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2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136957</xdr:rowOff>
    </xdr:from>
    <xdr:to>
      <xdr:col>102</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652057"/>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123679</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123771</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29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86157</xdr:rowOff>
    </xdr:from>
    <xdr:to>
      <xdr:col>98</xdr:col>
      <xdr:colOff>38100</xdr:colOff>
      <xdr:row>39</xdr:row>
      <xdr:rowOff>16307</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0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7434</xdr:rowOff>
    </xdr:from>
    <xdr:ext cx="313932"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99333" y="6693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65725</xdr:rowOff>
    </xdr:from>
    <xdr:to>
      <xdr:col>116</xdr:col>
      <xdr:colOff>63500</xdr:colOff>
      <xdr:row>57</xdr:row>
      <xdr:rowOff>112633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9838375"/>
          <a:ext cx="838200" cy="4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156115</xdr:rowOff>
    </xdr:from>
    <xdr:ext cx="378565"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928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103032</xdr:rowOff>
    </xdr:from>
    <xdr:to>
      <xdr:col>111</xdr:col>
      <xdr:colOff>177800</xdr:colOff>
      <xdr:row>57</xdr:row>
      <xdr:rowOff>112633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9875682"/>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96405</xdr:rowOff>
    </xdr:from>
    <xdr:ext cx="378565"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134017" y="10040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96906</xdr:rowOff>
    </xdr:from>
    <xdr:to>
      <xdr:col>107</xdr:col>
      <xdr:colOff>50800</xdr:colOff>
      <xdr:row>57</xdr:row>
      <xdr:rowOff>103032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9869556"/>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93296</xdr:rowOff>
    </xdr:from>
    <xdr:ext cx="378565"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245017" y="10037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85202</xdr:rowOff>
    </xdr:from>
    <xdr:to>
      <xdr:col>102</xdr:col>
      <xdr:colOff>114300</xdr:colOff>
      <xdr:row>57</xdr:row>
      <xdr:rowOff>96906</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9857852"/>
          <a:ext cx="889000" cy="1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82049</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1002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49313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99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14925</xdr:rowOff>
    </xdr:from>
    <xdr:to>
      <xdr:col>116</xdr:col>
      <xdr:colOff>114300</xdr:colOff>
      <xdr:row>57</xdr:row>
      <xdr:rowOff>116525</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978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37802</xdr:rowOff>
    </xdr:from>
    <xdr:ext cx="469744"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63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61833</xdr:rowOff>
    </xdr:from>
    <xdr:to>
      <xdr:col>112</xdr:col>
      <xdr:colOff>38100</xdr:colOff>
      <xdr:row>57</xdr:row>
      <xdr:rowOff>163433</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983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8510</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60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52232</xdr:rowOff>
    </xdr:from>
    <xdr:to>
      <xdr:col>107</xdr:col>
      <xdr:colOff>101600</xdr:colOff>
      <xdr:row>57</xdr:row>
      <xdr:rowOff>153832</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982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170359</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00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46106</xdr:rowOff>
    </xdr:from>
    <xdr:to>
      <xdr:col>102</xdr:col>
      <xdr:colOff>165100</xdr:colOff>
      <xdr:row>57</xdr:row>
      <xdr:rowOff>147706</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98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164233</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59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34402</xdr:rowOff>
    </xdr:from>
    <xdr:to>
      <xdr:col>98</xdr:col>
      <xdr:colOff>38100</xdr:colOff>
      <xdr:row>57</xdr:row>
      <xdr:rowOff>136002</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980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152529</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582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23800</xdr:rowOff>
    </xdr:from>
    <xdr:to>
      <xdr:col>116</xdr:col>
      <xdr:colOff>63500</xdr:colOff>
      <xdr:row>76</xdr:row>
      <xdr:rowOff>52930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054000"/>
          <a:ext cx="838200" cy="29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161710</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849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52930</xdr:rowOff>
    </xdr:from>
    <xdr:to>
      <xdr:col>111</xdr:col>
      <xdr:colOff>177800</xdr:colOff>
      <xdr:row>76</xdr:row>
      <xdr:rowOff>128792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083130"/>
          <a:ext cx="889000" cy="7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50306</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73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128792</xdr:rowOff>
    </xdr:from>
    <xdr:to>
      <xdr:col>107</xdr:col>
      <xdr:colOff>50800</xdr:colOff>
      <xdr:row>76</xdr:row>
      <xdr:rowOff>157367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158992"/>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101447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47836</xdr:rowOff>
    </xdr:from>
    <xdr:to>
      <xdr:col>102</xdr:col>
      <xdr:colOff>114300</xdr:colOff>
      <xdr:row>76</xdr:row>
      <xdr:rowOff>157367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3078036"/>
          <a:ext cx="889000" cy="10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131589</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89861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2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144450</xdr:rowOff>
    </xdr:from>
    <xdr:to>
      <xdr:col>116</xdr:col>
      <xdr:colOff>114300</xdr:colOff>
      <xdr:row>76</xdr:row>
      <xdr:rowOff>74600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00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122877</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98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2130</xdr:rowOff>
    </xdr:from>
    <xdr:to>
      <xdr:col>112</xdr:col>
      <xdr:colOff>38100</xdr:colOff>
      <xdr:row>76</xdr:row>
      <xdr:rowOff>103730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03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94857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12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77992</xdr:rowOff>
    </xdr:from>
    <xdr:to>
      <xdr:col>107</xdr:col>
      <xdr:colOff>101600</xdr:colOff>
      <xdr:row>77</xdr:row>
      <xdr:rowOff>8142</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1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170719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20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106567</xdr:rowOff>
    </xdr:from>
    <xdr:to>
      <xdr:col>102</xdr:col>
      <xdr:colOff>165100</xdr:colOff>
      <xdr:row>77</xdr:row>
      <xdr:rowOff>36717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13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27844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22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168486</xdr:rowOff>
    </xdr:from>
    <xdr:to>
      <xdr:col>98</xdr:col>
      <xdr:colOff>38100</xdr:colOff>
      <xdr:row>76</xdr:row>
      <xdr:rowOff>98636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02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115163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80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・普通建設事業については、東日本大震災の復旧事業により大幅に増加しており、ピークである平成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年度においては災害公営住宅整備事業、防災集団移転促進事業、いちご団地造成事業といった大規模事業を実施したことにより、住民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人当たりのコストが</a:t>
          </a:r>
          <a:r>
            <a:rPr kumimoji="1" lang="en-US" altLang="ja-JP" sz="1300">
              <a:latin typeface="ＭＳ Ｐゴシック" panose="020B0600070205080204" pitchFamily="50" charset="-128"/>
              <a:ea typeface="ＭＳ Ｐゴシック" panose="020B0600070205080204" pitchFamily="50" charset="-128"/>
            </a:rPr>
            <a:t>464,999</a:t>
          </a:r>
          <a:r>
            <a:rPr kumimoji="1" lang="ja-JP" altLang="en-US" sz="1300">
              <a:latin typeface="ＭＳ Ｐゴシック" panose="020B0600070205080204" pitchFamily="50" charset="-128"/>
              <a:ea typeface="ＭＳ Ｐゴシック" panose="020B0600070205080204" pitchFamily="50" charset="-128"/>
            </a:rPr>
            <a:t>円となるなど、類似団体でトップクラスの数値となっていた。その後も避難道路や役場庁舎建設など新たに整備する施設が多いことから、これまで普通建設事業は上位に位置していたが、各種復興事業の完了に伴い、令和２年度以降から大幅な減となったものである。</a:t>
          </a:r>
        </a:p>
        <a:p>
          <a:r>
            <a:rPr kumimoji="1" lang="ja-JP" altLang="en-US" sz="1300">
              <a:latin typeface="ＭＳ Ｐゴシック" panose="020B0600070205080204" pitchFamily="50" charset="-128"/>
              <a:ea typeface="ＭＳ Ｐゴシック" panose="020B0600070205080204" pitchFamily="50" charset="-128"/>
            </a:rPr>
            <a:t>・補助費等については、復興事業の完了に伴う精算金（償還金）によって令和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年度までは類似団体平均値を大きく上回っていたが、令和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年度以降は同程度にまで減少している。</a:t>
          </a:r>
        </a:p>
        <a:p>
          <a:r>
            <a:rPr kumimoji="1" lang="ja-JP" altLang="en-US" sz="1300">
              <a:latin typeface="ＭＳ Ｐゴシック" panose="020B0600070205080204" pitchFamily="50" charset="-128"/>
              <a:ea typeface="ＭＳ Ｐゴシック" panose="020B0600070205080204" pitchFamily="50" charset="-128"/>
            </a:rPr>
            <a:t>・公債費については、令和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年度において災害公営住宅整備事業に係る地方債の繰上償還を行ったことにより一時的に増加した。</a:t>
          </a:r>
        </a:p>
        <a:p>
          <a:r>
            <a:rPr kumimoji="1" lang="ja-JP" altLang="en-US" sz="1300">
              <a:latin typeface="ＭＳ Ｐゴシック" panose="020B0600070205080204" pitchFamily="50" charset="-128"/>
              <a:ea typeface="ＭＳ Ｐゴシック" panose="020B0600070205080204" pitchFamily="50" charset="-128"/>
            </a:rPr>
            <a:t>・人件費及び扶助費については、経常収支比率の分析で示された傾向と同様に増加傾向を示している。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32,825
32,587
73.60
13,910,320
13,568,210
290,635
8,074,782
7,735,854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4445</xdr:rowOff>
    </xdr:from>
    <xdr:to>
      <xdr:col>24</xdr:col>
      <xdr:colOff>63500</xdr:colOff>
      <xdr:row>35</xdr:row>
      <xdr:rowOff>171323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05195"/>
          <a:ext cx="838200" cy="16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41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4445</xdr:rowOff>
    </xdr:from>
    <xdr:to>
      <xdr:col>19</xdr:col>
      <xdr:colOff>177800</xdr:colOff>
      <xdr:row>35</xdr:row>
      <xdr:rowOff>58928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05195"/>
          <a:ext cx="889000" cy="5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89044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44069</xdr:rowOff>
    </xdr:from>
    <xdr:to>
      <xdr:col>15</xdr:col>
      <xdr:colOff>50800</xdr:colOff>
      <xdr:row>35</xdr:row>
      <xdr:rowOff>58928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44819"/>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18542</xdr:rowOff>
    </xdr:from>
    <xdr:to>
      <xdr:col>10</xdr:col>
      <xdr:colOff>114300</xdr:colOff>
      <xdr:row>35</xdr:row>
      <xdr:rowOff>44069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19292"/>
          <a:ext cx="8890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123715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120523</xdr:rowOff>
    </xdr:from>
    <xdr:to>
      <xdr:col>24</xdr:col>
      <xdr:colOff>114300</xdr:colOff>
      <xdr:row>36</xdr:row>
      <xdr:rowOff>50673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2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98950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99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125095</xdr:rowOff>
    </xdr:from>
    <xdr:to>
      <xdr:col>20</xdr:col>
      <xdr:colOff>38100</xdr:colOff>
      <xdr:row>35</xdr:row>
      <xdr:rowOff>55245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5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71772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2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8128</xdr:rowOff>
    </xdr:from>
    <xdr:to>
      <xdr:col>15</xdr:col>
      <xdr:colOff>101600</xdr:colOff>
      <xdr:row>35</xdr:row>
      <xdr:rowOff>109728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0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126255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84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164719</xdr:rowOff>
    </xdr:from>
    <xdr:to>
      <xdr:col>10</xdr:col>
      <xdr:colOff>165100</xdr:colOff>
      <xdr:row>35</xdr:row>
      <xdr:rowOff>94869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9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111396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69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139192</xdr:rowOff>
    </xdr:from>
    <xdr:to>
      <xdr:col>6</xdr:col>
      <xdr:colOff>38100</xdr:colOff>
      <xdr:row>35</xdr:row>
      <xdr:rowOff>69342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6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85869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4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152376</xdr:rowOff>
    </xdr:from>
    <xdr:to>
      <xdr:col>24</xdr:col>
      <xdr:colOff>63500</xdr:colOff>
      <xdr:row>58</xdr:row>
      <xdr:rowOff>33873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25026"/>
          <a:ext cx="838200" cy="52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939</xdr:rowOff>
    </xdr:from>
    <xdr:to>
      <xdr:col>19</xdr:col>
      <xdr:colOff>177800</xdr:colOff>
      <xdr:row>57</xdr:row>
      <xdr:rowOff>152376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73589"/>
          <a:ext cx="889000" cy="15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939</xdr:rowOff>
    </xdr:from>
    <xdr:to>
      <xdr:col>15</xdr:col>
      <xdr:colOff>50800</xdr:colOff>
      <xdr:row>57</xdr:row>
      <xdr:rowOff>45654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73589"/>
          <a:ext cx="889000" cy="4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161556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3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170584</xdr:rowOff>
    </xdr:from>
    <xdr:to>
      <xdr:col>10</xdr:col>
      <xdr:colOff>114300</xdr:colOff>
      <xdr:row>57</xdr:row>
      <xdr:rowOff>45654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428884"/>
          <a:ext cx="889000" cy="38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153619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2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160363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59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154523</xdr:rowOff>
    </xdr:from>
    <xdr:to>
      <xdr:col>24</xdr:col>
      <xdr:colOff>114300</xdr:colOff>
      <xdr:row>58</xdr:row>
      <xdr:rowOff>84673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2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69450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4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101576</xdr:rowOff>
    </xdr:from>
    <xdr:to>
      <xdr:col>20</xdr:col>
      <xdr:colOff>38100</xdr:colOff>
      <xdr:row>58</xdr:row>
      <xdr:rowOff>31726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7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22853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6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121589</xdr:rowOff>
    </xdr:from>
    <xdr:to>
      <xdr:col>15</xdr:col>
      <xdr:colOff>101600</xdr:colOff>
      <xdr:row>57</xdr:row>
      <xdr:rowOff>51739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2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68266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9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166304</xdr:rowOff>
    </xdr:from>
    <xdr:to>
      <xdr:col>10</xdr:col>
      <xdr:colOff>165100</xdr:colOff>
      <xdr:row>57</xdr:row>
      <xdr:rowOff>96454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6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112981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542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119784</xdr:rowOff>
    </xdr:from>
    <xdr:to>
      <xdr:col>6</xdr:col>
      <xdr:colOff>38100</xdr:colOff>
      <xdr:row>55</xdr:row>
      <xdr:rowOff>49934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7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66461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153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70160</xdr:rowOff>
    </xdr:from>
    <xdr:to>
      <xdr:col>24</xdr:col>
      <xdr:colOff>63500</xdr:colOff>
      <xdr:row>76</xdr:row>
      <xdr:rowOff>151329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00360"/>
          <a:ext cx="838200" cy="8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116806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4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151329</xdr:rowOff>
    </xdr:from>
    <xdr:to>
      <xdr:col>19</xdr:col>
      <xdr:colOff>177800</xdr:colOff>
      <xdr:row>77</xdr:row>
      <xdr:rowOff>10945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81529"/>
          <a:ext cx="889000" cy="3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150197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64246</xdr:rowOff>
    </xdr:from>
    <xdr:to>
      <xdr:col>15</xdr:col>
      <xdr:colOff>50800</xdr:colOff>
      <xdr:row>77</xdr:row>
      <xdr:rowOff>10945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22996"/>
          <a:ext cx="889000" cy="28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51564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64246</xdr:rowOff>
    </xdr:from>
    <xdr:to>
      <xdr:col>10</xdr:col>
      <xdr:colOff>114300</xdr:colOff>
      <xdr:row>78</xdr:row>
      <xdr:rowOff>14351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22996"/>
          <a:ext cx="889000" cy="46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119623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12870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4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19360</xdr:rowOff>
    </xdr:from>
    <xdr:to>
      <xdr:col>24</xdr:col>
      <xdr:colOff>114300</xdr:colOff>
      <xdr:row>76</xdr:row>
      <xdr:rowOff>120960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169237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2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100529</xdr:rowOff>
    </xdr:from>
    <xdr:to>
      <xdr:col>20</xdr:col>
      <xdr:colOff>38100</xdr:colOff>
      <xdr:row>77</xdr:row>
      <xdr:rowOff>30679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30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21806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2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131595</xdr:rowOff>
    </xdr:from>
    <xdr:to>
      <xdr:col>15</xdr:col>
      <xdr:colOff>101600</xdr:colOff>
      <xdr:row>77</xdr:row>
      <xdr:rowOff>61745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6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52872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254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13446</xdr:rowOff>
    </xdr:from>
    <xdr:to>
      <xdr:col>10</xdr:col>
      <xdr:colOff>165100</xdr:colOff>
      <xdr:row>75</xdr:row>
      <xdr:rowOff>115046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7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131573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47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135001</xdr:rowOff>
    </xdr:from>
    <xdr:to>
      <xdr:col>6</xdr:col>
      <xdr:colOff>38100</xdr:colOff>
      <xdr:row>78</xdr:row>
      <xdr:rowOff>65151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3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56278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2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116672</xdr:rowOff>
    </xdr:from>
    <xdr:to>
      <xdr:col>24</xdr:col>
      <xdr:colOff>63500</xdr:colOff>
      <xdr:row>98</xdr:row>
      <xdr:rowOff>145126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918772"/>
          <a:ext cx="838200" cy="2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96217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5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93157</xdr:rowOff>
    </xdr:from>
    <xdr:to>
      <xdr:col>19</xdr:col>
      <xdr:colOff>177800</xdr:colOff>
      <xdr:row>98</xdr:row>
      <xdr:rowOff>116672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895257"/>
          <a:ext cx="889000" cy="2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47572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93157</xdr:rowOff>
    </xdr:from>
    <xdr:to>
      <xdr:col>15</xdr:col>
      <xdr:colOff>50800</xdr:colOff>
      <xdr:row>98</xdr:row>
      <xdr:rowOff>105745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895257"/>
          <a:ext cx="889000" cy="1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105745</xdr:rowOff>
    </xdr:from>
    <xdr:to>
      <xdr:col>10</xdr:col>
      <xdr:colOff>114300</xdr:colOff>
      <xdr:row>98</xdr:row>
      <xdr:rowOff>152594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907845"/>
          <a:ext cx="889000" cy="46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18645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7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140307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9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94326</xdr:rowOff>
    </xdr:from>
    <xdr:to>
      <xdr:col>24</xdr:col>
      <xdr:colOff>114300</xdr:colOff>
      <xdr:row>99</xdr:row>
      <xdr:rowOff>24476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9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9253</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81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65872</xdr:rowOff>
    </xdr:from>
    <xdr:to>
      <xdr:col>20</xdr:col>
      <xdr:colOff>38100</xdr:colOff>
      <xdr:row>98</xdr:row>
      <xdr:rowOff>167472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6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158599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6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42357</xdr:rowOff>
    </xdr:from>
    <xdr:to>
      <xdr:col>15</xdr:col>
      <xdr:colOff>101600</xdr:colOff>
      <xdr:row>98</xdr:row>
      <xdr:rowOff>143957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4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135084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3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54945</xdr:rowOff>
    </xdr:from>
    <xdr:to>
      <xdr:col>10</xdr:col>
      <xdr:colOff>165100</xdr:colOff>
      <xdr:row>98</xdr:row>
      <xdr:rowOff>156545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5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147672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4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101794</xdr:rowOff>
    </xdr:from>
    <xdr:to>
      <xdr:col>6</xdr:col>
      <xdr:colOff>38100</xdr:colOff>
      <xdr:row>99</xdr:row>
      <xdr:rowOff>31944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90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23071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9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156028</xdr:rowOff>
    </xdr:from>
    <xdr:to>
      <xdr:col>55</xdr:col>
      <xdr:colOff>0</xdr:colOff>
      <xdr:row>38</xdr:row>
      <xdr:rowOff>5152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499678"/>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71246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86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156028</xdr:rowOff>
    </xdr:from>
    <xdr:to>
      <xdr:col>50</xdr:col>
      <xdr:colOff>114300</xdr:colOff>
      <xdr:row>38</xdr:row>
      <xdr:rowOff>13970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49967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156808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671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xdr:rowOff>
    </xdr:from>
    <xdr:to>
      <xdr:col>45</xdr:col>
      <xdr:colOff>177800</xdr:colOff>
      <xdr:row>38</xdr:row>
      <xdr:rowOff>17889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529070"/>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13443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699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17889</xdr:rowOff>
    </xdr:from>
    <xdr:to>
      <xdr:col>41</xdr:col>
      <xdr:colOff>50800</xdr:colOff>
      <xdr:row>38</xdr:row>
      <xdr:rowOff>22788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53298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12463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9851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125802</xdr:rowOff>
    </xdr:from>
    <xdr:to>
      <xdr:col>55</xdr:col>
      <xdr:colOff>50800</xdr:colOff>
      <xdr:row>38</xdr:row>
      <xdr:rowOff>55952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6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148679</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32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105228</xdr:rowOff>
    </xdr:from>
    <xdr:to>
      <xdr:col>50</xdr:col>
      <xdr:colOff>165100</xdr:colOff>
      <xdr:row>38</xdr:row>
      <xdr:rowOff>35378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44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51905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224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134620</xdr:rowOff>
    </xdr:from>
    <xdr:to>
      <xdr:col>46</xdr:col>
      <xdr:colOff>38100</xdr:colOff>
      <xdr:row>38</xdr:row>
      <xdr:rowOff>64770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81297</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253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138539</xdr:rowOff>
    </xdr:from>
    <xdr:to>
      <xdr:col>41</xdr:col>
      <xdr:colOff>101600</xdr:colOff>
      <xdr:row>38</xdr:row>
      <xdr:rowOff>68689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48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85216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257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143437</xdr:rowOff>
    </xdr:from>
    <xdr:to>
      <xdr:col>36</xdr:col>
      <xdr:colOff>165100</xdr:colOff>
      <xdr:row>38</xdr:row>
      <xdr:rowOff>73588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8708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90114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262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110115</xdr:rowOff>
    </xdr:from>
    <xdr:to>
      <xdr:col>55</xdr:col>
      <xdr:colOff>0</xdr:colOff>
      <xdr:row>57</xdr:row>
      <xdr:rowOff>114249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882765"/>
          <a:ext cx="838200" cy="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124896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97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74625</xdr:rowOff>
    </xdr:from>
    <xdr:to>
      <xdr:col>50</xdr:col>
      <xdr:colOff>114300</xdr:colOff>
      <xdr:row>57</xdr:row>
      <xdr:rowOff>110115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847275"/>
          <a:ext cx="889000" cy="35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46829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9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74625</xdr:rowOff>
    </xdr:from>
    <xdr:to>
      <xdr:col>45</xdr:col>
      <xdr:colOff>177800</xdr:colOff>
      <xdr:row>57</xdr:row>
      <xdr:rowOff>151264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47275"/>
          <a:ext cx="889000" cy="76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73518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1001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54261</xdr:rowOff>
    </xdr:from>
    <xdr:to>
      <xdr:col>41</xdr:col>
      <xdr:colOff>50800</xdr:colOff>
      <xdr:row>57</xdr:row>
      <xdr:rowOff>151264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826911"/>
          <a:ext cx="889000" cy="97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75937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100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55649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9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63449</xdr:rowOff>
    </xdr:from>
    <xdr:to>
      <xdr:col>55</xdr:col>
      <xdr:colOff>50800</xdr:colOff>
      <xdr:row>57</xdr:row>
      <xdr:rowOff>165049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3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86326</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8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59315</xdr:rowOff>
    </xdr:from>
    <xdr:to>
      <xdr:col>50</xdr:col>
      <xdr:colOff>165100</xdr:colOff>
      <xdr:row>57</xdr:row>
      <xdr:rowOff>160915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3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5992</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60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23825</xdr:rowOff>
    </xdr:from>
    <xdr:to>
      <xdr:col>46</xdr:col>
      <xdr:colOff>38100</xdr:colOff>
      <xdr:row>57</xdr:row>
      <xdr:rowOff>125425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9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141952</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571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100464</xdr:rowOff>
    </xdr:from>
    <xdr:to>
      <xdr:col>41</xdr:col>
      <xdr:colOff>101600</xdr:colOff>
      <xdr:row>58</xdr:row>
      <xdr:rowOff>30614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47141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6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3461</xdr:rowOff>
    </xdr:from>
    <xdr:to>
      <xdr:col>36</xdr:col>
      <xdr:colOff>165100</xdr:colOff>
      <xdr:row>57</xdr:row>
      <xdr:rowOff>105061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77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121588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55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55862</xdr:rowOff>
    </xdr:from>
    <xdr:to>
      <xdr:col>55</xdr:col>
      <xdr:colOff>0</xdr:colOff>
      <xdr:row>78</xdr:row>
      <xdr:rowOff>66091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28962"/>
          <a:ext cx="838200" cy="1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6138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79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156197</xdr:rowOff>
    </xdr:from>
    <xdr:to>
      <xdr:col>50</xdr:col>
      <xdr:colOff>114300</xdr:colOff>
      <xdr:row>78</xdr:row>
      <xdr:rowOff>66091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57847"/>
          <a:ext cx="889000" cy="8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115047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48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130594</xdr:rowOff>
    </xdr:from>
    <xdr:to>
      <xdr:col>45</xdr:col>
      <xdr:colOff>177800</xdr:colOff>
      <xdr:row>77</xdr:row>
      <xdr:rowOff>156197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332244"/>
          <a:ext cx="8890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79824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4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63100</xdr:rowOff>
    </xdr:from>
    <xdr:to>
      <xdr:col>41</xdr:col>
      <xdr:colOff>50800</xdr:colOff>
      <xdr:row>77</xdr:row>
      <xdr:rowOff>130594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264750"/>
          <a:ext cx="889000" cy="6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89788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46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45057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41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5062</xdr:rowOff>
    </xdr:from>
    <xdr:to>
      <xdr:col>55</xdr:col>
      <xdr:colOff>50800</xdr:colOff>
      <xdr:row>78</xdr:row>
      <xdr:rowOff>106662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7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27939</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29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15291</xdr:rowOff>
    </xdr:from>
    <xdr:to>
      <xdr:col>50</xdr:col>
      <xdr:colOff>165100</xdr:colOff>
      <xdr:row>78</xdr:row>
      <xdr:rowOff>116891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8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133418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16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105397</xdr:rowOff>
    </xdr:from>
    <xdr:to>
      <xdr:col>46</xdr:col>
      <xdr:colOff>38100</xdr:colOff>
      <xdr:row>78</xdr:row>
      <xdr:rowOff>35547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0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52074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08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79794</xdr:rowOff>
    </xdr:from>
    <xdr:to>
      <xdr:col>41</xdr:col>
      <xdr:colOff>101600</xdr:colOff>
      <xdr:row>78</xdr:row>
      <xdr:rowOff>9944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28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26471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05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12300</xdr:rowOff>
    </xdr:from>
    <xdr:to>
      <xdr:col>36</xdr:col>
      <xdr:colOff>165100</xdr:colOff>
      <xdr:row>77</xdr:row>
      <xdr:rowOff>113900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21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130427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298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36627</xdr:rowOff>
    </xdr:from>
    <xdr:to>
      <xdr:col>55</xdr:col>
      <xdr:colOff>0</xdr:colOff>
      <xdr:row>95</xdr:row>
      <xdr:rowOff>43180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324377"/>
          <a:ext cx="8382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117251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05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2209</xdr:rowOff>
    </xdr:from>
    <xdr:to>
      <xdr:col>50</xdr:col>
      <xdr:colOff>114300</xdr:colOff>
      <xdr:row>95</xdr:row>
      <xdr:rowOff>36627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289959"/>
          <a:ext cx="889000" cy="34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62056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52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2209</xdr:rowOff>
    </xdr:from>
    <xdr:to>
      <xdr:col>45</xdr:col>
      <xdr:colOff>177800</xdr:colOff>
      <xdr:row>95</xdr:row>
      <xdr:rowOff>78587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289959"/>
          <a:ext cx="889000" cy="7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61613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52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25133</xdr:rowOff>
    </xdr:from>
    <xdr:to>
      <xdr:col>41</xdr:col>
      <xdr:colOff>50800</xdr:colOff>
      <xdr:row>95</xdr:row>
      <xdr:rowOff>78587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5798533"/>
          <a:ext cx="889000" cy="56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86225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93654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55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163830</xdr:rowOff>
    </xdr:from>
    <xdr:to>
      <xdr:col>55</xdr:col>
      <xdr:colOff>50800</xdr:colOff>
      <xdr:row>95</xdr:row>
      <xdr:rowOff>93980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28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15257</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13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157277</xdr:rowOff>
    </xdr:from>
    <xdr:to>
      <xdr:col>50</xdr:col>
      <xdr:colOff>165100</xdr:colOff>
      <xdr:row>95</xdr:row>
      <xdr:rowOff>87427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27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103954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04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122859</xdr:rowOff>
    </xdr:from>
    <xdr:to>
      <xdr:col>46</xdr:col>
      <xdr:colOff>38100</xdr:colOff>
      <xdr:row>95</xdr:row>
      <xdr:rowOff>53009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23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69536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01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27787</xdr:rowOff>
    </xdr:from>
    <xdr:to>
      <xdr:col>41</xdr:col>
      <xdr:colOff>101600</xdr:colOff>
      <xdr:row>95</xdr:row>
      <xdr:rowOff>129387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31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145914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09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145783</xdr:rowOff>
    </xdr:from>
    <xdr:to>
      <xdr:col>36</xdr:col>
      <xdr:colOff>165100</xdr:colOff>
      <xdr:row>92</xdr:row>
      <xdr:rowOff>75933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574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92460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55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55738</xdr:rowOff>
    </xdr:from>
    <xdr:to>
      <xdr:col>85</xdr:col>
      <xdr:colOff>127000</xdr:colOff>
      <xdr:row>37</xdr:row>
      <xdr:rowOff>151718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399388"/>
          <a:ext cx="838200" cy="9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98057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441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151718</xdr:rowOff>
    </xdr:from>
    <xdr:to>
      <xdr:col>81</xdr:col>
      <xdr:colOff>50800</xdr:colOff>
      <xdr:row>38</xdr:row>
      <xdr:rowOff>1364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95368"/>
          <a:ext cx="889000" cy="2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89436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60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1364</xdr:rowOff>
    </xdr:from>
    <xdr:to>
      <xdr:col>76</xdr:col>
      <xdr:colOff>114300</xdr:colOff>
      <xdr:row>38</xdr:row>
      <xdr:rowOff>33956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16464"/>
          <a:ext cx="889000" cy="3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97404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6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145317</xdr:rowOff>
    </xdr:from>
    <xdr:to>
      <xdr:col>71</xdr:col>
      <xdr:colOff>177800</xdr:colOff>
      <xdr:row>38</xdr:row>
      <xdr:rowOff>33956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146067"/>
          <a:ext cx="889000" cy="40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83329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59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55538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57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4938</xdr:rowOff>
    </xdr:from>
    <xdr:to>
      <xdr:col>85</xdr:col>
      <xdr:colOff>177800</xdr:colOff>
      <xdr:row>37</xdr:row>
      <xdr:rowOff>106538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4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27815</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20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100918</xdr:rowOff>
    </xdr:from>
    <xdr:to>
      <xdr:col>81</xdr:col>
      <xdr:colOff>101600</xdr:colOff>
      <xdr:row>38</xdr:row>
      <xdr:rowOff>31068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4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47595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21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122014</xdr:rowOff>
    </xdr:from>
    <xdr:to>
      <xdr:col>76</xdr:col>
      <xdr:colOff>165100</xdr:colOff>
      <xdr:row>38</xdr:row>
      <xdr:rowOff>52164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6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68691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24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154606</xdr:rowOff>
    </xdr:from>
    <xdr:to>
      <xdr:col>72</xdr:col>
      <xdr:colOff>38100</xdr:colOff>
      <xdr:row>38</xdr:row>
      <xdr:rowOff>84756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9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101283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27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94517</xdr:rowOff>
    </xdr:from>
    <xdr:to>
      <xdr:col>67</xdr:col>
      <xdr:colOff>101600</xdr:colOff>
      <xdr:row>36</xdr:row>
      <xdr:rowOff>24667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0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41194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87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113580</xdr:rowOff>
    </xdr:from>
    <xdr:to>
      <xdr:col>85</xdr:col>
      <xdr:colOff>127000</xdr:colOff>
      <xdr:row>57</xdr:row>
      <xdr:rowOff>118139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86230"/>
          <a:ext cx="838200" cy="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118139</xdr:rowOff>
    </xdr:from>
    <xdr:to>
      <xdr:col>81</xdr:col>
      <xdr:colOff>50800</xdr:colOff>
      <xdr:row>57</xdr:row>
      <xdr:rowOff>118180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890789"/>
          <a:ext cx="889000" cy="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127296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118180</xdr:rowOff>
    </xdr:from>
    <xdr:to>
      <xdr:col>76</xdr:col>
      <xdr:colOff>114300</xdr:colOff>
      <xdr:row>57</xdr:row>
      <xdr:rowOff>139791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890830"/>
          <a:ext cx="889000" cy="2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148240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7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113018</xdr:rowOff>
    </xdr:from>
    <xdr:to>
      <xdr:col>71</xdr:col>
      <xdr:colOff>177800</xdr:colOff>
      <xdr:row>57</xdr:row>
      <xdr:rowOff>139791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885668"/>
          <a:ext cx="889000" cy="26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151505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8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119409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4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62780</xdr:rowOff>
    </xdr:from>
    <xdr:to>
      <xdr:col>85</xdr:col>
      <xdr:colOff>177800</xdr:colOff>
      <xdr:row>57</xdr:row>
      <xdr:rowOff>164380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3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149157</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5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67339</xdr:rowOff>
    </xdr:from>
    <xdr:to>
      <xdr:col>81</xdr:col>
      <xdr:colOff>101600</xdr:colOff>
      <xdr:row>57</xdr:row>
      <xdr:rowOff>168939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3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160066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32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67380</xdr:rowOff>
    </xdr:from>
    <xdr:to>
      <xdr:col>76</xdr:col>
      <xdr:colOff>165100</xdr:colOff>
      <xdr:row>57</xdr:row>
      <xdr:rowOff>168980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4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160107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3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88991</xdr:rowOff>
    </xdr:from>
    <xdr:to>
      <xdr:col>72</xdr:col>
      <xdr:colOff>38100</xdr:colOff>
      <xdr:row>58</xdr:row>
      <xdr:rowOff>19141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6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10268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5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62218</xdr:rowOff>
    </xdr:from>
    <xdr:to>
      <xdr:col>67</xdr:col>
      <xdr:colOff>101600</xdr:colOff>
      <xdr:row>57</xdr:row>
      <xdr:rowOff>163818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154945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2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115308</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488408"/>
          <a:ext cx="889000" cy="24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92151</xdr:rowOff>
    </xdr:from>
    <xdr:to>
      <xdr:col>76</xdr:col>
      <xdr:colOff>114300</xdr:colOff>
      <xdr:row>78</xdr:row>
      <xdr:rowOff>115308</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465251"/>
          <a:ext cx="889000" cy="2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92151</xdr:rowOff>
    </xdr:from>
    <xdr:to>
      <xdr:col>71</xdr:col>
      <xdr:colOff>177800</xdr:colOff>
      <xdr:row>78</xdr:row>
      <xdr:rowOff>124704</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465251"/>
          <a:ext cx="889000" cy="3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64508</xdr:rowOff>
    </xdr:from>
    <xdr:to>
      <xdr:col>76</xdr:col>
      <xdr:colOff>165100</xdr:colOff>
      <xdr:row>78</xdr:row>
      <xdr:rowOff>166108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3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157235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530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41351</xdr:rowOff>
    </xdr:from>
    <xdr:to>
      <xdr:col>72</xdr:col>
      <xdr:colOff>38100</xdr:colOff>
      <xdr:row>78</xdr:row>
      <xdr:rowOff>142951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1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134078</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07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73904</xdr:rowOff>
    </xdr:from>
    <xdr:to>
      <xdr:col>67</xdr:col>
      <xdr:colOff>101600</xdr:colOff>
      <xdr:row>79</xdr:row>
      <xdr:rowOff>4054</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4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166631</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5017" y="13539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41326</xdr:rowOff>
    </xdr:from>
    <xdr:to>
      <xdr:col>85</xdr:col>
      <xdr:colOff>127000</xdr:colOff>
      <xdr:row>97</xdr:row>
      <xdr:rowOff>61557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157626"/>
          <a:ext cx="838200" cy="53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41326</xdr:rowOff>
    </xdr:from>
    <xdr:to>
      <xdr:col>81</xdr:col>
      <xdr:colOff>50800</xdr:colOff>
      <xdr:row>97</xdr:row>
      <xdr:rowOff>45174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157626"/>
          <a:ext cx="889000" cy="518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167454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45174</xdr:rowOff>
    </xdr:from>
    <xdr:to>
      <xdr:col>76</xdr:col>
      <xdr:colOff>114300</xdr:colOff>
      <xdr:row>97</xdr:row>
      <xdr:rowOff>53187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675824"/>
          <a:ext cx="889000" cy="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53187</xdr:rowOff>
    </xdr:from>
    <xdr:to>
      <xdr:col>71</xdr:col>
      <xdr:colOff>177800</xdr:colOff>
      <xdr:row>97</xdr:row>
      <xdr:rowOff>58293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683837"/>
          <a:ext cx="8890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10757</xdr:rowOff>
    </xdr:from>
    <xdr:to>
      <xdr:col>85</xdr:col>
      <xdr:colOff>177800</xdr:colOff>
      <xdr:row>97</xdr:row>
      <xdr:rowOff>112357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4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160634</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1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161976</xdr:rowOff>
    </xdr:from>
    <xdr:to>
      <xdr:col>81</xdr:col>
      <xdr:colOff>101600</xdr:colOff>
      <xdr:row>94</xdr:row>
      <xdr:rowOff>92126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10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108653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588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165824</xdr:rowOff>
    </xdr:from>
    <xdr:to>
      <xdr:col>76</xdr:col>
      <xdr:colOff>165100</xdr:colOff>
      <xdr:row>97</xdr:row>
      <xdr:rowOff>95974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2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87101</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1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2387</xdr:rowOff>
    </xdr:from>
    <xdr:to>
      <xdr:col>72</xdr:col>
      <xdr:colOff>38100</xdr:colOff>
      <xdr:row>97</xdr:row>
      <xdr:rowOff>103987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3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95114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2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7493</xdr:rowOff>
    </xdr:from>
    <xdr:to>
      <xdr:col>67</xdr:col>
      <xdr:colOff>101600</xdr:colOff>
      <xdr:row>97</xdr:row>
      <xdr:rowOff>109093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63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100220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73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・土木費においては、東日本大震災からの復旧・復興事業により類似団体でトップクラスの数値となっていたが、復興完了に伴い減少傾向となっている。</a:t>
          </a:r>
        </a:p>
        <a:p>
          <a:r>
            <a:rPr kumimoji="1" lang="ja-JP" altLang="en-US" sz="1300">
              <a:latin typeface="ＭＳ Ｐゴシック" panose="020B0600070205080204" pitchFamily="50" charset="-128"/>
              <a:ea typeface="ＭＳ Ｐゴシック" panose="020B0600070205080204" pitchFamily="50" charset="-128"/>
            </a:rPr>
            <a:t>・民生費については、令和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年度において復興事業の完了に伴う精算金（償還金）があったことから増となっているが、令和４年度以降は類似団体平均値並みとなっている。</a:t>
          </a:r>
        </a:p>
        <a:p>
          <a:r>
            <a:rPr kumimoji="1" lang="ja-JP" altLang="en-US" sz="1300">
              <a:latin typeface="ＭＳ Ｐゴシック" panose="020B0600070205080204" pitchFamily="50" charset="-128"/>
              <a:ea typeface="ＭＳ Ｐゴシック" panose="020B0600070205080204" pitchFamily="50" charset="-128"/>
            </a:rPr>
            <a:t>・消防費については、防災行政無線に係る改修工事、消防団の装備品購入事業等の影響から前年比</a:t>
          </a:r>
          <a:r>
            <a:rPr kumimoji="1" lang="en-US" altLang="ja-JP" sz="1300">
              <a:latin typeface="ＭＳ Ｐゴシック" panose="020B0600070205080204" pitchFamily="50" charset="-128"/>
              <a:ea typeface="ＭＳ Ｐゴシック" panose="020B0600070205080204" pitchFamily="50" charset="-128"/>
            </a:rPr>
            <a:t>2,939</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・公債費については、令和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年度において災害公営住宅整備事業に係る地方債の繰上償還を行ったことにより一時的に増加した。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当町の決算については、平成</a:t>
          </a:r>
          <a:r>
            <a:rPr kumimoji="1" lang="en-US" altLang="ja-JP" sz="900">
              <a:latin typeface="ＭＳ ゴシック" pitchFamily="49" charset="-128"/>
              <a:ea typeface="ＭＳ ゴシック" pitchFamily="49" charset="-128"/>
            </a:rPr>
            <a:t>23</a:t>
          </a:r>
          <a:r>
            <a:rPr kumimoji="1" lang="ja-JP" altLang="en-US" sz="900">
              <a:latin typeface="ＭＳ ゴシック" pitchFamily="49" charset="-128"/>
              <a:ea typeface="ＭＳ ゴシック" pitchFamily="49" charset="-128"/>
            </a:rPr>
            <a:t>年度以降東日本大震災からの復旧・復興事業が多額に上る一方、通常事業費については削減を行っている状況である。</a:t>
          </a:r>
        </a:p>
        <a:p>
          <a:r>
            <a:rPr kumimoji="1" lang="ja-JP" altLang="en-US" sz="900">
              <a:latin typeface="ＭＳ ゴシック" pitchFamily="49" charset="-128"/>
              <a:ea typeface="ＭＳ ゴシック" pitchFamily="49" charset="-128"/>
            </a:rPr>
            <a:t>平成</a:t>
          </a:r>
          <a:r>
            <a:rPr kumimoji="1" lang="en-US" altLang="ja-JP" sz="900">
              <a:latin typeface="ＭＳ ゴシック" pitchFamily="49" charset="-128"/>
              <a:ea typeface="ＭＳ ゴシック" pitchFamily="49" charset="-128"/>
            </a:rPr>
            <a:t>30</a:t>
          </a:r>
          <a:r>
            <a:rPr kumimoji="1" lang="ja-JP" altLang="en-US" sz="900">
              <a:latin typeface="ＭＳ ゴシック" pitchFamily="49" charset="-128"/>
              <a:ea typeface="ＭＳ ゴシック" pitchFamily="49" charset="-128"/>
            </a:rPr>
            <a:t>年度には財政調整基金約</a:t>
          </a:r>
          <a:r>
            <a:rPr kumimoji="1" lang="en-US" altLang="ja-JP" sz="900">
              <a:latin typeface="ＭＳ ゴシック" pitchFamily="49" charset="-128"/>
              <a:ea typeface="ＭＳ ゴシック" pitchFamily="49" charset="-128"/>
            </a:rPr>
            <a:t>13</a:t>
          </a:r>
          <a:r>
            <a:rPr kumimoji="1" lang="ja-JP" altLang="en-US" sz="900">
              <a:latin typeface="ＭＳ ゴシック" pitchFamily="49" charset="-128"/>
              <a:ea typeface="ＭＳ ゴシック" pitchFamily="49" charset="-128"/>
            </a:rPr>
            <a:t>億円を取り崩し、災害公営住宅の今後の維持管理費用に充てるための基金</a:t>
          </a:r>
          <a:r>
            <a:rPr kumimoji="1" lang="en-US" altLang="ja-JP" sz="900">
              <a:latin typeface="ＭＳ ゴシック" pitchFamily="49" charset="-128"/>
              <a:ea typeface="ＭＳ ゴシック" pitchFamily="49" charset="-128"/>
            </a:rPr>
            <a:t>【</a:t>
          </a:r>
          <a:r>
            <a:rPr kumimoji="1" lang="ja-JP" altLang="en-US" sz="900">
              <a:latin typeface="ＭＳ ゴシック" pitchFamily="49" charset="-128"/>
              <a:ea typeface="ＭＳ ゴシック" pitchFamily="49" charset="-128"/>
            </a:rPr>
            <a:t>町営住宅管理運営基金</a:t>
          </a:r>
          <a:r>
            <a:rPr kumimoji="1" lang="en-US" altLang="ja-JP" sz="900">
              <a:latin typeface="ＭＳ ゴシック" pitchFamily="49" charset="-128"/>
              <a:ea typeface="ＭＳ ゴシック" pitchFamily="49" charset="-128"/>
            </a:rPr>
            <a:t>】</a:t>
          </a:r>
          <a:r>
            <a:rPr kumimoji="1" lang="ja-JP" altLang="en-US" sz="900">
              <a:latin typeface="ＭＳ ゴシック" pitchFamily="49" charset="-128"/>
              <a:ea typeface="ＭＳ ゴシック" pitchFamily="49" charset="-128"/>
            </a:rPr>
            <a:t>を新たに設置、積立したため、財政調整基金残高が大きく減少した。令和</a:t>
          </a:r>
          <a:r>
            <a:rPr kumimoji="1" lang="en-US" altLang="ja-JP" sz="900">
              <a:latin typeface="ＭＳ ゴシック" pitchFamily="49" charset="-128"/>
              <a:ea typeface="ＭＳ ゴシック" pitchFamily="49" charset="-128"/>
            </a:rPr>
            <a:t>3</a:t>
          </a:r>
          <a:r>
            <a:rPr kumimoji="1" lang="ja-JP" altLang="en-US" sz="900">
              <a:latin typeface="ＭＳ ゴシック" pitchFamily="49" charset="-128"/>
              <a:ea typeface="ＭＳ ゴシック" pitchFamily="49" charset="-128"/>
            </a:rPr>
            <a:t>年度及び</a:t>
          </a:r>
          <a:r>
            <a:rPr kumimoji="1" lang="en-US" altLang="ja-JP" sz="900">
              <a:latin typeface="ＭＳ ゴシック" pitchFamily="49" charset="-128"/>
              <a:ea typeface="ＭＳ ゴシック" pitchFamily="49" charset="-128"/>
            </a:rPr>
            <a:t>4</a:t>
          </a:r>
          <a:r>
            <a:rPr kumimoji="1" lang="ja-JP" altLang="en-US" sz="900">
              <a:latin typeface="ＭＳ ゴシック" pitchFamily="49" charset="-128"/>
              <a:ea typeface="ＭＳ ゴシック" pitchFamily="49" charset="-128"/>
            </a:rPr>
            <a:t>年度は工業団地の支払い収入などの影響により、財政調整基金の取崩しを行わなかったことから残高が増加した。令和</a:t>
          </a:r>
          <a:r>
            <a:rPr kumimoji="1" lang="en-US" altLang="ja-JP" sz="900">
              <a:latin typeface="ＭＳ ゴシック" pitchFamily="49" charset="-128"/>
              <a:ea typeface="ＭＳ ゴシック" pitchFamily="49" charset="-128"/>
            </a:rPr>
            <a:t>5</a:t>
          </a:r>
          <a:r>
            <a:rPr kumimoji="1" lang="ja-JP" altLang="en-US" sz="900">
              <a:latin typeface="ＭＳ ゴシック" pitchFamily="49" charset="-128"/>
              <a:ea typeface="ＭＳ ゴシック" pitchFamily="49" charset="-128"/>
            </a:rPr>
            <a:t>年度は</a:t>
          </a:r>
          <a:r>
            <a:rPr kumimoji="1" lang="en-US" altLang="ja-JP" sz="900">
              <a:latin typeface="ＭＳ ゴシック" pitchFamily="49" charset="-128"/>
              <a:ea typeface="ＭＳ ゴシック" pitchFamily="49" charset="-128"/>
            </a:rPr>
            <a:t>315</a:t>
          </a:r>
          <a:r>
            <a:rPr kumimoji="1" lang="ja-JP" altLang="en-US" sz="900">
              <a:latin typeface="ＭＳ ゴシック" pitchFamily="49" charset="-128"/>
              <a:ea typeface="ＭＳ ゴシック" pitchFamily="49" charset="-128"/>
            </a:rPr>
            <a:t>百万円を取り崩したものの、決算剰余金等の積立てにより財政調整基金残高は前年度から</a:t>
          </a:r>
          <a:r>
            <a:rPr kumimoji="1" lang="en-US" altLang="ja-JP" sz="900">
              <a:latin typeface="ＭＳ ゴシック" pitchFamily="49" charset="-128"/>
              <a:ea typeface="ＭＳ ゴシック" pitchFamily="49" charset="-128"/>
            </a:rPr>
            <a:t>351</a:t>
          </a:r>
          <a:r>
            <a:rPr kumimoji="1" lang="ja-JP" altLang="en-US" sz="900">
              <a:latin typeface="ＭＳ ゴシック" pitchFamily="49" charset="-128"/>
              <a:ea typeface="ＭＳ ゴシック" pitchFamily="49" charset="-128"/>
            </a:rPr>
            <a:t>百万円増加した。</a:t>
          </a:r>
        </a:p>
        <a:p>
          <a:r>
            <a:rPr kumimoji="1" lang="ja-JP" altLang="en-US" sz="900">
              <a:latin typeface="ＭＳ ゴシック" pitchFamily="49" charset="-128"/>
              <a:ea typeface="ＭＳ ゴシック" pitchFamily="49" charset="-128"/>
            </a:rPr>
            <a:t>令和</a:t>
          </a:r>
          <a:r>
            <a:rPr kumimoji="1" lang="en-US" altLang="ja-JP" sz="900">
              <a:latin typeface="ＭＳ ゴシック" pitchFamily="49" charset="-128"/>
              <a:ea typeface="ＭＳ ゴシック" pitchFamily="49" charset="-128"/>
            </a:rPr>
            <a:t>6</a:t>
          </a:r>
          <a:r>
            <a:rPr kumimoji="1" lang="ja-JP" altLang="en-US" sz="900">
              <a:latin typeface="ＭＳ ゴシック" pitchFamily="49" charset="-128"/>
              <a:ea typeface="ＭＳ ゴシック" pitchFamily="49" charset="-128"/>
            </a:rPr>
            <a:t>年度は財政調整基金残高は微増となったものの、定額減税の影響による町税の減等により歳入が減少したことに伴い、実質単年度収支にかかる標準財政規模比については令和年度以来のマイナスとなった。今後老朽化した公共施設の補修、教育施設の建替などの大規模事業も予定されており、可能な限り事業費の精査を行い、健全財政の維持に努めていきた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DAB16B1E-4228-4BA1-A2B6-AE6B26C7C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234F743C-D9B1-410E-BBA5-F8DC20BF9141}"/>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F245D5DE-AA94-4304-81A0-F6EF3CE96C74}"/>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129D4FD4-E46B-4E9C-88BF-69B4DFB1DAEC}"/>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8694E26A-DA41-448E-90DC-71B2C5E13A5A}"/>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A8D7BB42-D240-464B-BFF2-6569C47DBC05}"/>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F4D20B1E-F3A2-4BFC-82DC-AD2DDFB3536A}"/>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A7E583CD-41D7-470B-BD1B-52CD759D20BE}"/>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9C6C6283-D330-4B4A-96D0-07BB79159CCE}"/>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連結実質赤字比率に係る赤字・黒字の標準財政規模比については、当町においては全会計で黒字を維持していることからすべて正数での表記となっている。全体の黒字額の標準財政規模比については、分析を開始した平成</a:t>
          </a:r>
          <a:r>
            <a:rPr lang="en-US" altLang="ja-JP" sz="1400">
              <a:solidFill>
                <a:schemeClr val="dk1"/>
              </a:solidFill>
              <a:effectLst/>
              <a:latin typeface="+mn-lt"/>
              <a:ea typeface="+mn-ea"/>
              <a:cs typeface="+mn-cs"/>
            </a:rPr>
            <a:t>19</a:t>
          </a:r>
          <a:r>
            <a:rPr lang="ja-JP" altLang="ja-JP" sz="1400">
              <a:solidFill>
                <a:schemeClr val="dk1"/>
              </a:solidFill>
              <a:effectLst/>
              <a:latin typeface="+mn-lt"/>
              <a:ea typeface="+mn-ea"/>
              <a:cs typeface="+mn-cs"/>
            </a:rPr>
            <a:t>年度以降、毎年度</a:t>
          </a:r>
          <a:r>
            <a:rPr lang="en-US" altLang="ja-JP" sz="1400">
              <a:solidFill>
                <a:schemeClr val="dk1"/>
              </a:solidFill>
              <a:effectLst/>
              <a:latin typeface="+mn-lt"/>
              <a:ea typeface="+mn-ea"/>
              <a:cs typeface="+mn-cs"/>
            </a:rPr>
            <a:t>15</a:t>
          </a:r>
          <a:r>
            <a:rPr lang="ja-JP" altLang="ja-JP" sz="1400">
              <a:solidFill>
                <a:schemeClr val="dk1"/>
              </a:solidFill>
              <a:effectLst/>
              <a:latin typeface="+mn-lt"/>
              <a:ea typeface="+mn-ea"/>
              <a:cs typeface="+mn-cs"/>
            </a:rPr>
            <a:t>～</a:t>
          </a:r>
          <a:r>
            <a:rPr lang="en-US" altLang="ja-JP" sz="1400">
              <a:solidFill>
                <a:schemeClr val="dk1"/>
              </a:solidFill>
              <a:effectLst/>
              <a:latin typeface="+mn-lt"/>
              <a:ea typeface="+mn-ea"/>
              <a:cs typeface="+mn-cs"/>
            </a:rPr>
            <a:t>20</a:t>
          </a:r>
          <a:r>
            <a:rPr lang="ja-JP" altLang="ja-JP" sz="1400">
              <a:solidFill>
                <a:schemeClr val="dk1"/>
              </a:solidFill>
              <a:effectLst/>
              <a:latin typeface="+mn-lt"/>
              <a:ea typeface="+mn-ea"/>
              <a:cs typeface="+mn-cs"/>
            </a:rPr>
            <a:t>％の範囲内で推移してきたところである。しかしながら、平成</a:t>
          </a:r>
          <a:r>
            <a:rPr lang="en-US" altLang="ja-JP" sz="1400">
              <a:solidFill>
                <a:schemeClr val="dk1"/>
              </a:solidFill>
              <a:effectLst/>
              <a:latin typeface="+mn-lt"/>
              <a:ea typeface="+mn-ea"/>
              <a:cs typeface="+mn-cs"/>
            </a:rPr>
            <a:t>23</a:t>
          </a:r>
          <a:r>
            <a:rPr lang="ja-JP" altLang="ja-JP" sz="1400">
              <a:solidFill>
                <a:schemeClr val="dk1"/>
              </a:solidFill>
              <a:effectLst/>
              <a:latin typeface="+mn-lt"/>
              <a:ea typeface="+mn-ea"/>
              <a:cs typeface="+mn-cs"/>
            </a:rPr>
            <a:t>年度以降は、一般会計において震災の影響による通常事業費の減少及び予算規模の増大に伴う各種事業不用額の増加などにより実質収支比率が大きく増加したところである。令和</a:t>
          </a:r>
          <a:r>
            <a:rPr lang="en-US" altLang="ja-JP" sz="1400">
              <a:solidFill>
                <a:schemeClr val="dk1"/>
              </a:solidFill>
              <a:effectLst/>
              <a:latin typeface="+mn-lt"/>
              <a:ea typeface="+mn-ea"/>
              <a:cs typeface="+mn-cs"/>
            </a:rPr>
            <a:t>4</a:t>
          </a:r>
          <a:r>
            <a:rPr lang="ja-JP" altLang="ja-JP" sz="1400">
              <a:solidFill>
                <a:schemeClr val="dk1"/>
              </a:solidFill>
              <a:effectLst/>
              <a:latin typeface="+mn-lt"/>
              <a:ea typeface="+mn-ea"/>
              <a:cs typeface="+mn-cs"/>
            </a:rPr>
            <a:t>年度は、工業団地の土地売払いにより、工業用地等造成事業特別会計から一般会計へ繰出が生じ、一般会計の黒字が増加した。一方、令和</a:t>
          </a:r>
          <a:r>
            <a:rPr lang="en-US" altLang="ja-JP" sz="1400">
              <a:solidFill>
                <a:schemeClr val="dk1"/>
              </a:solidFill>
              <a:effectLst/>
              <a:latin typeface="+mn-lt"/>
              <a:ea typeface="+mn-ea"/>
              <a:cs typeface="+mn-cs"/>
            </a:rPr>
            <a:t>5</a:t>
          </a:r>
          <a:r>
            <a:rPr lang="ja-JP" altLang="ja-JP" sz="1400">
              <a:solidFill>
                <a:schemeClr val="dk1"/>
              </a:solidFill>
              <a:effectLst/>
              <a:latin typeface="+mn-lt"/>
              <a:ea typeface="+mn-ea"/>
              <a:cs typeface="+mn-cs"/>
            </a:rPr>
            <a:t>年度</a:t>
          </a:r>
          <a:r>
            <a:rPr lang="ja-JP" altLang="en-US" sz="1400">
              <a:solidFill>
                <a:schemeClr val="dk1"/>
              </a:solidFill>
              <a:effectLst/>
              <a:latin typeface="+mn-lt"/>
              <a:ea typeface="+mn-ea"/>
              <a:cs typeface="+mn-cs"/>
            </a:rPr>
            <a:t>以降</a:t>
          </a:r>
          <a:r>
            <a:rPr lang="ja-JP" altLang="ja-JP" sz="1400">
              <a:solidFill>
                <a:schemeClr val="dk1"/>
              </a:solidFill>
              <a:effectLst/>
              <a:latin typeface="+mn-lt"/>
              <a:ea typeface="+mn-ea"/>
              <a:cs typeface="+mn-cs"/>
            </a:rPr>
            <a:t>は大きな黒字要因が乏しく、一般会計の黒字比率</a:t>
          </a:r>
          <a:r>
            <a:rPr lang="ja-JP" altLang="en-US" sz="1400">
              <a:solidFill>
                <a:schemeClr val="dk1"/>
              </a:solidFill>
              <a:effectLst/>
              <a:latin typeface="+mn-lt"/>
              <a:ea typeface="+mn-ea"/>
              <a:cs typeface="+mn-cs"/>
            </a:rPr>
            <a:t>は</a:t>
          </a:r>
          <a:r>
            <a:rPr lang="en-US" altLang="ja-JP" sz="1400">
              <a:solidFill>
                <a:schemeClr val="dk1"/>
              </a:solidFill>
              <a:effectLst/>
              <a:latin typeface="+mn-lt"/>
              <a:ea typeface="+mn-ea"/>
              <a:cs typeface="+mn-cs"/>
            </a:rPr>
            <a:t>1.64</a:t>
          </a:r>
          <a:r>
            <a:rPr lang="ja-JP" altLang="ja-JP" sz="1400">
              <a:solidFill>
                <a:schemeClr val="dk1"/>
              </a:solidFill>
              <a:effectLst/>
              <a:latin typeface="+mn-lt"/>
              <a:ea typeface="+mn-ea"/>
              <a:cs typeface="+mn-cs"/>
            </a:rPr>
            <a:t>ポイント減少し、</a:t>
          </a:r>
          <a:r>
            <a:rPr lang="ja-JP" altLang="en-US" sz="1400">
              <a:solidFill>
                <a:schemeClr val="dk1"/>
              </a:solidFill>
              <a:effectLst/>
              <a:latin typeface="+mn-lt"/>
              <a:ea typeface="+mn-ea"/>
              <a:cs typeface="+mn-cs"/>
            </a:rPr>
            <a:t>その他の会計においても物価高騰等の影響を受け、</a:t>
          </a:r>
          <a:r>
            <a:rPr lang="ja-JP" altLang="ja-JP" sz="1400">
              <a:solidFill>
                <a:schemeClr val="dk1"/>
              </a:solidFill>
              <a:effectLst/>
              <a:latin typeface="+mn-lt"/>
              <a:ea typeface="+mn-ea"/>
              <a:cs typeface="+mn-cs"/>
            </a:rPr>
            <a:t>黒字比率</a:t>
          </a:r>
          <a:r>
            <a:rPr lang="ja-JP" altLang="en-US" sz="1400">
              <a:solidFill>
                <a:schemeClr val="dk1"/>
              </a:solidFill>
              <a:effectLst/>
              <a:latin typeface="+mn-lt"/>
              <a:ea typeface="+mn-ea"/>
              <a:cs typeface="+mn-cs"/>
            </a:rPr>
            <a:t>は減少傾向</a:t>
          </a:r>
          <a:r>
            <a:rPr lang="ja-JP" altLang="ja-JP" sz="1400">
              <a:solidFill>
                <a:schemeClr val="dk1"/>
              </a:solidFill>
              <a:effectLst/>
              <a:latin typeface="+mn-lt"/>
              <a:ea typeface="+mn-ea"/>
              <a:cs typeface="+mn-cs"/>
            </a:rPr>
            <a:t>となっている。</a:t>
          </a:r>
          <a:endParaRPr lang="ja-JP" altLang="ja-JP" sz="18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2CFAB117-5CB8-4FFE-808F-5C0423397A21}"/>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A7016D51-DF64-43E2-9F1F-F2CF64D3F6CE}"/>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E5FF164D-7098-4FAA-BACD-8BCA34F2FD86}"/>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DCF8D22C-16F2-48E1-9833-05A217A9EA9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668ACF61-5D34-4F56-A5B0-B460DDA1643B}"/>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4B569ECB-F173-41B3-9E2D-A6F843647284}"/>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71927CCC-D537-4F4E-92A4-70FB5D3D73E9}"/>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9E75363D-DAEB-46EF-9662-AA725736E45B}"/>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4E3B5E5F-A98E-4140-99ED-CA8B49C9A377}"/>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F423D541-CE56-467C-B4D3-20A9B1C3E2C2}"/>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98DB96D9-E897-4793-816D-4974A27D0FEF}"/>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7428;&#26408;&#20316;&#25104;/&#12304;&#36001;&#25919;&#29366;&#27841;&#36039;&#26009;&#38598;&#12305;_043613_&#20120;&#29702;&#30010;_2024&#65288;&#37428;&#26408;&#20316;&#2510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5">
          <cell r="B25" t="str">
            <v>R02</v>
          </cell>
          <cell r="C25"/>
          <cell r="D25" t="str">
            <v>R03</v>
          </cell>
          <cell r="E25"/>
          <cell r="F25" t="str">
            <v>R04</v>
          </cell>
          <cell r="G25"/>
          <cell r="H25" t="str">
            <v>R05</v>
          </cell>
          <cell r="I25"/>
          <cell r="J25" t="str">
            <v>R06</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v>
          </cell>
          <cell r="F27" t="e">
            <v>#N/A</v>
          </cell>
          <cell r="G27">
            <v>0.01</v>
          </cell>
          <cell r="H27" t="e">
            <v>#N/A</v>
          </cell>
          <cell r="I27">
            <v>0.31</v>
          </cell>
          <cell r="J27" t="e">
            <v>#N/A</v>
          </cell>
          <cell r="K27">
            <v>0</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亘理町奨学資金貸付特別会計</v>
          </cell>
          <cell r="B29" t="e">
            <v>#N/A</v>
          </cell>
          <cell r="C29">
            <v>0.01</v>
          </cell>
          <cell r="D29" t="e">
            <v>#N/A</v>
          </cell>
          <cell r="E29">
            <v>0</v>
          </cell>
          <cell r="F29" t="e">
            <v>#N/A</v>
          </cell>
          <cell r="G29">
            <v>0</v>
          </cell>
          <cell r="H29" t="e">
            <v>#N/A</v>
          </cell>
          <cell r="I29">
            <v>0</v>
          </cell>
          <cell r="J29" t="e">
            <v>#N/A</v>
          </cell>
          <cell r="K29">
            <v>0</v>
          </cell>
        </row>
        <row r="30">
          <cell r="A30" t="str">
            <v>亘理町工業用地等造成事業特別会計</v>
          </cell>
          <cell r="B30" t="e">
            <v>#N/A</v>
          </cell>
          <cell r="C30">
            <v>22.07</v>
          </cell>
          <cell r="D30" t="e">
            <v>#N/A</v>
          </cell>
          <cell r="E30">
            <v>20.97</v>
          </cell>
          <cell r="F30" t="e">
            <v>#N/A</v>
          </cell>
          <cell r="G30">
            <v>0.01</v>
          </cell>
          <cell r="H30" t="e">
            <v>#N/A</v>
          </cell>
          <cell r="I30">
            <v>0</v>
          </cell>
          <cell r="J30" t="e">
            <v>#N/A</v>
          </cell>
          <cell r="K30">
            <v>0</v>
          </cell>
        </row>
        <row r="31">
          <cell r="A31" t="str">
            <v>亘理町介護保険特別会計</v>
          </cell>
          <cell r="B31" t="e">
            <v>#N/A</v>
          </cell>
          <cell r="C31">
            <v>0.05</v>
          </cell>
          <cell r="D31" t="e">
            <v>#N/A</v>
          </cell>
          <cell r="E31">
            <v>0.15</v>
          </cell>
          <cell r="F31" t="e">
            <v>#N/A</v>
          </cell>
          <cell r="G31">
            <v>0.46</v>
          </cell>
          <cell r="H31" t="e">
            <v>#N/A</v>
          </cell>
          <cell r="I31">
            <v>0.1</v>
          </cell>
          <cell r="J31" t="e">
            <v>#N/A</v>
          </cell>
          <cell r="K31">
            <v>0.03</v>
          </cell>
        </row>
        <row r="32">
          <cell r="A32" t="str">
            <v>亘理町後期高齢者医療特別会計</v>
          </cell>
          <cell r="B32" t="e">
            <v>#N/A</v>
          </cell>
          <cell r="C32">
            <v>0.02</v>
          </cell>
          <cell r="D32" t="e">
            <v>#N/A</v>
          </cell>
          <cell r="E32">
            <v>0</v>
          </cell>
          <cell r="F32" t="e">
            <v>#N/A</v>
          </cell>
          <cell r="G32">
            <v>0.04</v>
          </cell>
          <cell r="H32" t="e">
            <v>#N/A</v>
          </cell>
          <cell r="I32">
            <v>0.04</v>
          </cell>
          <cell r="J32" t="e">
            <v>#N/A</v>
          </cell>
          <cell r="K32">
            <v>0.05</v>
          </cell>
        </row>
        <row r="33">
          <cell r="A33" t="str">
            <v>亘理町国民健康保険特別会計</v>
          </cell>
          <cell r="B33" t="e">
            <v>#N/A</v>
          </cell>
          <cell r="C33">
            <v>0.91</v>
          </cell>
          <cell r="D33" t="e">
            <v>#N/A</v>
          </cell>
          <cell r="E33">
            <v>0.92</v>
          </cell>
          <cell r="F33" t="e">
            <v>#N/A</v>
          </cell>
          <cell r="G33">
            <v>0.37</v>
          </cell>
          <cell r="H33" t="e">
            <v>#N/A</v>
          </cell>
          <cell r="I33">
            <v>0.56000000000000005</v>
          </cell>
          <cell r="J33" t="e">
            <v>#N/A</v>
          </cell>
          <cell r="K33">
            <v>0.48</v>
          </cell>
        </row>
        <row r="34">
          <cell r="A34" t="str">
            <v>亘理町公共下水道事業会計</v>
          </cell>
          <cell r="B34" t="e">
            <v>#N/A</v>
          </cell>
          <cell r="C34">
            <v>0.51</v>
          </cell>
          <cell r="D34" t="e">
            <v>#N/A</v>
          </cell>
          <cell r="E34">
            <v>1.73</v>
          </cell>
          <cell r="F34" t="e">
            <v>#N/A</v>
          </cell>
          <cell r="G34">
            <v>2.2799999999999998</v>
          </cell>
          <cell r="H34" t="e">
            <v>#N/A</v>
          </cell>
          <cell r="I34">
            <v>2.2000000000000002</v>
          </cell>
          <cell r="J34" t="e">
            <v>#N/A</v>
          </cell>
          <cell r="K34">
            <v>0.57999999999999996</v>
          </cell>
        </row>
        <row r="35">
          <cell r="A35" t="str">
            <v>一般会計</v>
          </cell>
          <cell r="B35" t="e">
            <v>#N/A</v>
          </cell>
          <cell r="C35">
            <v>6.22</v>
          </cell>
          <cell r="D35" t="e">
            <v>#N/A</v>
          </cell>
          <cell r="E35">
            <v>3.78</v>
          </cell>
          <cell r="F35" t="e">
            <v>#N/A</v>
          </cell>
          <cell r="G35">
            <v>8.9700000000000006</v>
          </cell>
          <cell r="H35" t="e">
            <v>#N/A</v>
          </cell>
          <cell r="I35">
            <v>5.23</v>
          </cell>
          <cell r="J35" t="e">
            <v>#N/A</v>
          </cell>
          <cell r="K35">
            <v>3.59</v>
          </cell>
        </row>
        <row r="36">
          <cell r="A36" t="str">
            <v>亘理町水道事業会計</v>
          </cell>
          <cell r="B36" t="e">
            <v>#N/A</v>
          </cell>
          <cell r="C36">
            <v>13.99</v>
          </cell>
          <cell r="D36" t="e">
            <v>#N/A</v>
          </cell>
          <cell r="E36">
            <v>12.9</v>
          </cell>
          <cell r="F36" t="e">
            <v>#N/A</v>
          </cell>
          <cell r="G36">
            <v>12.15</v>
          </cell>
          <cell r="H36" t="e">
            <v>#N/A</v>
          </cell>
          <cell r="I36">
            <v>11.8</v>
          </cell>
          <cell r="J36" t="e">
            <v>#N/A</v>
          </cell>
          <cell r="K36">
            <v>12.15</v>
          </cell>
        </row>
        <row r="40">
          <cell r="B40" t="str">
            <v>R02</v>
          </cell>
          <cell r="C40"/>
          <cell r="D40"/>
          <cell r="E40" t="str">
            <v>R03</v>
          </cell>
          <cell r="F40"/>
          <cell r="G40"/>
          <cell r="H40" t="str">
            <v>R04</v>
          </cell>
          <cell r="I40"/>
          <cell r="J40"/>
          <cell r="K40" t="str">
            <v>R05</v>
          </cell>
          <cell r="L40"/>
          <cell r="M40"/>
          <cell r="N40" t="str">
            <v>R06</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1119</v>
          </cell>
          <cell r="E42"/>
          <cell r="F42"/>
          <cell r="G42">
            <v>1088</v>
          </cell>
          <cell r="H42"/>
          <cell r="I42"/>
          <cell r="J42">
            <v>1111</v>
          </cell>
          <cell r="K42"/>
          <cell r="L42"/>
          <cell r="M42">
            <v>1068</v>
          </cell>
          <cell r="N42"/>
          <cell r="O42"/>
          <cell r="P42">
            <v>1033</v>
          </cell>
        </row>
        <row r="43">
          <cell r="A43" t="str">
            <v>一時借入金の利子</v>
          </cell>
          <cell r="B43">
            <v>0</v>
          </cell>
          <cell r="C43"/>
          <cell r="D43"/>
          <cell r="E43">
            <v>0</v>
          </cell>
          <cell r="F43"/>
          <cell r="G43"/>
          <cell r="H43">
            <v>0</v>
          </cell>
          <cell r="I43"/>
          <cell r="J43"/>
          <cell r="K43" t="str">
            <v>-</v>
          </cell>
          <cell r="L43"/>
          <cell r="M43"/>
          <cell r="N43" t="str">
            <v>-</v>
          </cell>
          <cell r="O43"/>
          <cell r="P43"/>
        </row>
        <row r="44">
          <cell r="A44" t="str">
            <v>債務負担行為に基づく支出額</v>
          </cell>
          <cell r="B44">
            <v>0</v>
          </cell>
          <cell r="C44"/>
          <cell r="D44"/>
          <cell r="E44">
            <v>0</v>
          </cell>
          <cell r="F44"/>
          <cell r="G44"/>
          <cell r="H44">
            <v>0</v>
          </cell>
          <cell r="I44"/>
          <cell r="J44"/>
          <cell r="K44">
            <v>0</v>
          </cell>
          <cell r="L44"/>
          <cell r="M44"/>
          <cell r="N44">
            <v>0</v>
          </cell>
          <cell r="O44"/>
          <cell r="P44"/>
        </row>
        <row r="45">
          <cell r="A45" t="str">
            <v>組合等が起こした地方債の元利償還金に対する負担金等</v>
          </cell>
          <cell r="B45">
            <v>12</v>
          </cell>
          <cell r="C45"/>
          <cell r="D45"/>
          <cell r="E45">
            <v>49</v>
          </cell>
          <cell r="F45"/>
          <cell r="G45"/>
          <cell r="H45">
            <v>61</v>
          </cell>
          <cell r="I45"/>
          <cell r="J45"/>
          <cell r="K45">
            <v>63</v>
          </cell>
          <cell r="L45"/>
          <cell r="M45"/>
          <cell r="N45">
            <v>63</v>
          </cell>
          <cell r="O45"/>
          <cell r="P45"/>
        </row>
        <row r="46">
          <cell r="A46" t="str">
            <v>公営企業債の元利償還金に対する繰入金</v>
          </cell>
          <cell r="B46">
            <v>611</v>
          </cell>
          <cell r="C46"/>
          <cell r="D46"/>
          <cell r="E46">
            <v>514</v>
          </cell>
          <cell r="F46"/>
          <cell r="G46"/>
          <cell r="H46">
            <v>541</v>
          </cell>
          <cell r="I46"/>
          <cell r="J46"/>
          <cell r="K46">
            <v>482</v>
          </cell>
          <cell r="L46"/>
          <cell r="M46"/>
          <cell r="N46">
            <v>471</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863</v>
          </cell>
          <cell r="C49"/>
          <cell r="D49"/>
          <cell r="E49">
            <v>875</v>
          </cell>
          <cell r="F49"/>
          <cell r="G49"/>
          <cell r="H49">
            <v>896</v>
          </cell>
          <cell r="I49"/>
          <cell r="J49"/>
          <cell r="K49">
            <v>848</v>
          </cell>
          <cell r="L49"/>
          <cell r="M49"/>
          <cell r="N49">
            <v>842</v>
          </cell>
          <cell r="O49"/>
          <cell r="P49"/>
        </row>
        <row r="50">
          <cell r="A50" t="str">
            <v>実質公債費比率の分子</v>
          </cell>
          <cell r="B50" t="e">
            <v>#N/A</v>
          </cell>
          <cell r="C50">
            <v>367</v>
          </cell>
          <cell r="D50" t="e">
            <v>#N/A</v>
          </cell>
          <cell r="E50" t="e">
            <v>#N/A</v>
          </cell>
          <cell r="F50">
            <v>350</v>
          </cell>
          <cell r="G50" t="e">
            <v>#N/A</v>
          </cell>
          <cell r="H50" t="e">
            <v>#N/A</v>
          </cell>
          <cell r="I50">
            <v>387</v>
          </cell>
          <cell r="J50" t="e">
            <v>#N/A</v>
          </cell>
          <cell r="K50" t="e">
            <v>#N/A</v>
          </cell>
          <cell r="L50">
            <v>325</v>
          </cell>
          <cell r="M50" t="e">
            <v>#N/A</v>
          </cell>
          <cell r="N50" t="e">
            <v>#N/A</v>
          </cell>
          <cell r="O50">
            <v>343</v>
          </cell>
          <cell r="P50" t="e">
            <v>#N/A</v>
          </cell>
        </row>
        <row r="54">
          <cell r="B54" t="str">
            <v>R02</v>
          </cell>
          <cell r="C54"/>
          <cell r="D54"/>
          <cell r="E54" t="str">
            <v>R03</v>
          </cell>
          <cell r="F54"/>
          <cell r="G54"/>
          <cell r="H54" t="str">
            <v>R04</v>
          </cell>
          <cell r="I54"/>
          <cell r="J54"/>
          <cell r="K54" t="str">
            <v>R05</v>
          </cell>
          <cell r="L54"/>
          <cell r="M54"/>
          <cell r="N54" t="str">
            <v>R06</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11148</v>
          </cell>
          <cell r="E56"/>
          <cell r="F56"/>
          <cell r="G56">
            <v>10814</v>
          </cell>
          <cell r="H56"/>
          <cell r="I56"/>
          <cell r="J56">
            <v>10337</v>
          </cell>
          <cell r="K56"/>
          <cell r="L56"/>
          <cell r="M56">
            <v>9937</v>
          </cell>
          <cell r="N56"/>
          <cell r="O56"/>
          <cell r="P56">
            <v>9327</v>
          </cell>
        </row>
        <row r="57">
          <cell r="A57" t="str">
            <v>充当可能特定歳入</v>
          </cell>
          <cell r="B57"/>
          <cell r="C57"/>
          <cell r="D57">
            <v>3371</v>
          </cell>
          <cell r="E57"/>
          <cell r="F57"/>
          <cell r="G57">
            <v>2892</v>
          </cell>
          <cell r="H57"/>
          <cell r="I57"/>
          <cell r="J57">
            <v>2422</v>
          </cell>
          <cell r="K57"/>
          <cell r="L57"/>
          <cell r="M57">
            <v>2004</v>
          </cell>
          <cell r="N57"/>
          <cell r="O57"/>
          <cell r="P57">
            <v>1888</v>
          </cell>
        </row>
        <row r="58">
          <cell r="A58" t="str">
            <v>充当可能基金</v>
          </cell>
          <cell r="B58"/>
          <cell r="C58"/>
          <cell r="D58">
            <v>6608</v>
          </cell>
          <cell r="E58"/>
          <cell r="F58"/>
          <cell r="G58">
            <v>8458</v>
          </cell>
          <cell r="H58"/>
          <cell r="I58"/>
          <cell r="J58">
            <v>9955</v>
          </cell>
          <cell r="K58"/>
          <cell r="L58"/>
          <cell r="M58">
            <v>9438</v>
          </cell>
          <cell r="N58"/>
          <cell r="O58"/>
          <cell r="P58">
            <v>9831</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v>4</v>
          </cell>
          <cell r="C61"/>
          <cell r="D61"/>
          <cell r="E61" t="str">
            <v>-</v>
          </cell>
          <cell r="F61"/>
          <cell r="G61"/>
          <cell r="H61">
            <v>3</v>
          </cell>
          <cell r="I61"/>
          <cell r="J61"/>
          <cell r="K61">
            <v>4</v>
          </cell>
          <cell r="L61"/>
          <cell r="M61"/>
          <cell r="N61" t="str">
            <v>-</v>
          </cell>
          <cell r="O61"/>
          <cell r="P61"/>
        </row>
        <row r="62">
          <cell r="A62" t="str">
            <v>退職手当負担見込額</v>
          </cell>
          <cell r="B62">
            <v>1191</v>
          </cell>
          <cell r="C62"/>
          <cell r="D62"/>
          <cell r="E62">
            <v>1132</v>
          </cell>
          <cell r="F62"/>
          <cell r="G62"/>
          <cell r="H62">
            <v>1206</v>
          </cell>
          <cell r="I62"/>
          <cell r="J62"/>
          <cell r="K62">
            <v>1165</v>
          </cell>
          <cell r="L62"/>
          <cell r="M62"/>
          <cell r="N62">
            <v>1160</v>
          </cell>
          <cell r="O62"/>
          <cell r="P62"/>
        </row>
        <row r="63">
          <cell r="A63" t="str">
            <v>組合等負担等見込額</v>
          </cell>
          <cell r="B63">
            <v>368</v>
          </cell>
          <cell r="C63"/>
          <cell r="D63"/>
          <cell r="E63">
            <v>332</v>
          </cell>
          <cell r="F63"/>
          <cell r="G63"/>
          <cell r="H63">
            <v>285</v>
          </cell>
          <cell r="I63"/>
          <cell r="J63"/>
          <cell r="K63">
            <v>240</v>
          </cell>
          <cell r="L63"/>
          <cell r="M63"/>
          <cell r="N63">
            <v>193</v>
          </cell>
          <cell r="O63"/>
          <cell r="P63"/>
        </row>
        <row r="64">
          <cell r="A64" t="str">
            <v>公営企業債等繰入見込額</v>
          </cell>
          <cell r="B64">
            <v>5978</v>
          </cell>
          <cell r="C64"/>
          <cell r="D64"/>
          <cell r="E64">
            <v>5656</v>
          </cell>
          <cell r="F64"/>
          <cell r="G64"/>
          <cell r="H64">
            <v>5528</v>
          </cell>
          <cell r="I64"/>
          <cell r="J64"/>
          <cell r="K64">
            <v>5278</v>
          </cell>
          <cell r="L64"/>
          <cell r="M64"/>
          <cell r="N64">
            <v>5194</v>
          </cell>
          <cell r="O64"/>
          <cell r="P64"/>
        </row>
        <row r="65">
          <cell r="A65" t="str">
            <v>債務負担行為に基づく支出予定額</v>
          </cell>
          <cell r="B65" t="str">
            <v>-</v>
          </cell>
          <cell r="C65"/>
          <cell r="D65"/>
          <cell r="E65" t="str">
            <v>-</v>
          </cell>
          <cell r="F65"/>
          <cell r="G65"/>
          <cell r="H65" t="str">
            <v>-</v>
          </cell>
          <cell r="I65"/>
          <cell r="J65"/>
          <cell r="K65" t="str">
            <v>-</v>
          </cell>
          <cell r="L65"/>
          <cell r="M65"/>
          <cell r="N65" t="str">
            <v>-</v>
          </cell>
          <cell r="O65"/>
          <cell r="P65"/>
        </row>
        <row r="66">
          <cell r="A66" t="str">
            <v>一般会計等に係る地方債の現在高</v>
          </cell>
          <cell r="B66">
            <v>10592</v>
          </cell>
          <cell r="C66"/>
          <cell r="D66"/>
          <cell r="E66">
            <v>10274</v>
          </cell>
          <cell r="F66"/>
          <cell r="G66"/>
          <cell r="H66">
            <v>9917</v>
          </cell>
          <cell r="I66"/>
          <cell r="J66"/>
          <cell r="K66">
            <v>8087</v>
          </cell>
          <cell r="L66"/>
          <cell r="M66"/>
          <cell r="N66">
            <v>7736</v>
          </cell>
          <cell r="O66"/>
          <cell r="P66"/>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70" zoomScaleNormal="7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13910320</v>
      </c>
      <c r="BO4" s="371"/>
      <c r="BP4" s="371"/>
      <c r="BQ4" s="371"/>
      <c r="BR4" s="371"/>
      <c r="BS4" s="371"/>
      <c r="BT4" s="371"/>
      <c r="BU4" s="372"/>
      <c r="BV4" s="370">
        <v>15612409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3.6</v>
      </c>
      <c r="CU4" s="377"/>
      <c r="CV4" s="377"/>
      <c r="CW4" s="377"/>
      <c r="CX4" s="377"/>
      <c r="CY4" s="377"/>
      <c r="CZ4" s="377"/>
      <c r="DA4" s="378"/>
      <c r="DB4" s="376">
        <v>5.2</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13568210</v>
      </c>
      <c r="BO5" s="408"/>
      <c r="BP5" s="408"/>
      <c r="BQ5" s="408"/>
      <c r="BR5" s="408"/>
      <c r="BS5" s="408"/>
      <c r="BT5" s="408"/>
      <c r="BU5" s="409"/>
      <c r="BV5" s="407">
        <v>15126586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95.8</v>
      </c>
      <c r="CU5" s="405"/>
      <c r="CV5" s="405"/>
      <c r="CW5" s="405"/>
      <c r="CX5" s="405"/>
      <c r="CY5" s="405"/>
      <c r="CZ5" s="405"/>
      <c r="DA5" s="406"/>
      <c r="DB5" s="404">
        <v>96.7</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342110</v>
      </c>
      <c r="BO6" s="408"/>
      <c r="BP6" s="408"/>
      <c r="BQ6" s="408"/>
      <c r="BR6" s="408"/>
      <c r="BS6" s="408"/>
      <c r="BT6" s="408"/>
      <c r="BU6" s="409"/>
      <c r="BV6" s="407">
        <v>485823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96.2</v>
      </c>
      <c r="CU6" s="445"/>
      <c r="CV6" s="445"/>
      <c r="CW6" s="445"/>
      <c r="CX6" s="445"/>
      <c r="CY6" s="445"/>
      <c r="CZ6" s="445"/>
      <c r="DA6" s="446"/>
      <c r="DB6" s="444">
        <v>97.1</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51475</v>
      </c>
      <c r="BO7" s="408"/>
      <c r="BP7" s="408"/>
      <c r="BQ7" s="408"/>
      <c r="BR7" s="408"/>
      <c r="BS7" s="408"/>
      <c r="BT7" s="408"/>
      <c r="BU7" s="409"/>
      <c r="BV7" s="407">
        <v>72061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8074782</v>
      </c>
      <c r="CU7" s="408"/>
      <c r="CV7" s="408"/>
      <c r="CW7" s="408"/>
      <c r="CX7" s="408"/>
      <c r="CY7" s="408"/>
      <c r="CZ7" s="408"/>
      <c r="DA7" s="409"/>
      <c r="DB7" s="407">
        <v>7896855</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290635</v>
      </c>
      <c r="BO8" s="408"/>
      <c r="BP8" s="408"/>
      <c r="BQ8" s="408"/>
      <c r="BR8" s="408"/>
      <c r="BS8" s="408"/>
      <c r="BT8" s="408"/>
      <c r="BU8" s="409"/>
      <c r="BV8" s="407">
        <v>413762</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0.56999999999999995</v>
      </c>
      <c r="CU8" s="448"/>
      <c r="CV8" s="448"/>
      <c r="CW8" s="448"/>
      <c r="CX8" s="448"/>
      <c r="CY8" s="448"/>
      <c r="CZ8" s="448"/>
      <c r="DA8" s="449"/>
      <c r="DB8" s="447">
        <v>0.56999999999999995</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33087</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-123127</v>
      </c>
      <c r="BO9" s="408"/>
      <c r="BP9" s="408"/>
      <c r="BQ9" s="408"/>
      <c r="BR9" s="408"/>
      <c r="BS9" s="408"/>
      <c r="BT9" s="408"/>
      <c r="BU9" s="409"/>
      <c r="BV9" s="407">
        <v>-278596</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8.5</v>
      </c>
      <c r="CU9" s="405"/>
      <c r="CV9" s="405"/>
      <c r="CW9" s="405"/>
      <c r="CX9" s="405"/>
      <c r="CY9" s="405"/>
      <c r="CZ9" s="405"/>
      <c r="DA9" s="406"/>
      <c r="DB9" s="404">
        <v>8.5</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33589</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90</v>
      </c>
      <c r="AV10" s="440"/>
      <c r="AW10" s="440"/>
      <c r="AX10" s="440"/>
      <c r="AY10" s="441" t="s">
        <v>114</v>
      </c>
      <c r="AZ10" s="442"/>
      <c r="BA10" s="442"/>
      <c r="BB10" s="442"/>
      <c r="BC10" s="442"/>
      <c r="BD10" s="442"/>
      <c r="BE10" s="442"/>
      <c r="BF10" s="442"/>
      <c r="BG10" s="442"/>
      <c r="BH10" s="442"/>
      <c r="BI10" s="442"/>
      <c r="BJ10" s="442"/>
      <c r="BK10" s="442"/>
      <c r="BL10" s="442"/>
      <c r="BM10" s="443"/>
      <c r="BN10" s="407">
        <v>3408</v>
      </c>
      <c r="BO10" s="408"/>
      <c r="BP10" s="408"/>
      <c r="BQ10" s="408"/>
      <c r="BR10" s="408"/>
      <c r="BS10" s="408"/>
      <c r="BT10" s="408"/>
      <c r="BU10" s="409"/>
      <c r="BV10" s="407">
        <v>547</v>
      </c>
      <c r="BW10" s="408"/>
      <c r="BX10" s="408"/>
      <c r="BY10" s="408"/>
      <c r="BZ10" s="408"/>
      <c r="CA10" s="408"/>
      <c r="CB10" s="408"/>
      <c r="CC10" s="409"/>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116</v>
      </c>
      <c r="M11" s="462"/>
      <c r="N11" s="462"/>
      <c r="O11" s="462"/>
      <c r="P11" s="462"/>
      <c r="Q11" s="463"/>
      <c r="R11" s="464" t="s">
        <v>117</v>
      </c>
      <c r="S11" s="465"/>
      <c r="T11" s="465"/>
      <c r="U11" s="465"/>
      <c r="V11" s="466"/>
      <c r="W11" s="395"/>
      <c r="X11" s="396"/>
      <c r="Y11" s="396"/>
      <c r="Z11" s="396"/>
      <c r="AA11" s="396"/>
      <c r="AB11" s="396"/>
      <c r="AC11" s="396"/>
      <c r="AD11" s="396"/>
      <c r="AE11" s="396"/>
      <c r="AF11" s="396"/>
      <c r="AG11" s="396"/>
      <c r="AH11" s="396"/>
      <c r="AI11" s="396"/>
      <c r="AJ11" s="396"/>
      <c r="AK11" s="396"/>
      <c r="AL11" s="399"/>
      <c r="AM11" s="436" t="s">
        <v>118</v>
      </c>
      <c r="AN11" s="437"/>
      <c r="AO11" s="437"/>
      <c r="AP11" s="437"/>
      <c r="AQ11" s="437"/>
      <c r="AR11" s="437"/>
      <c r="AS11" s="437"/>
      <c r="AT11" s="438"/>
      <c r="AU11" s="439" t="s">
        <v>90</v>
      </c>
      <c r="AV11" s="440"/>
      <c r="AW11" s="440"/>
      <c r="AX11" s="440"/>
      <c r="AY11" s="441" t="s">
        <v>119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1350888</v>
      </c>
      <c r="BW11" s="408"/>
      <c r="BX11" s="408"/>
      <c r="BY11" s="408"/>
      <c r="BZ11" s="408"/>
      <c r="CA11" s="408"/>
      <c r="CB11" s="408"/>
      <c r="CC11" s="409"/>
      <c r="CD11" s="410" t="s">
        <v>120</v>
      </c>
      <c r="CE11" s="411"/>
      <c r="CF11" s="411"/>
      <c r="CG11" s="411"/>
      <c r="CH11" s="411"/>
      <c r="CI11" s="411"/>
      <c r="CJ11" s="411"/>
      <c r="CK11" s="411"/>
      <c r="CL11" s="411"/>
      <c r="CM11" s="411"/>
      <c r="CN11" s="411"/>
      <c r="CO11" s="411"/>
      <c r="CP11" s="411"/>
      <c r="CQ11" s="411"/>
      <c r="CR11" s="411"/>
      <c r="CS11" s="412"/>
      <c r="CT11" s="447" t="s">
        <v>121</v>
      </c>
      <c r="CU11" s="448"/>
      <c r="CV11" s="448"/>
      <c r="CW11" s="448"/>
      <c r="CX11" s="448"/>
      <c r="CY11" s="448"/>
      <c r="CZ11" s="448"/>
      <c r="DA11" s="449"/>
      <c r="DB11" s="447" t="s">
        <v>121</v>
      </c>
      <c r="DC11" s="448"/>
      <c r="DD11" s="448"/>
      <c r="DE11" s="448"/>
      <c r="DF11" s="448"/>
      <c r="DG11" s="448"/>
      <c r="DH11" s="448"/>
      <c r="DI11" s="449"/>
    </row>
    <row r="12" spans="1:119" ht="18.75" customHeight="1" x14ac:dyDescent="0.15">
      <c r="A12" s="169"/>
      <c r="B12" s="467" t="s">
        <v>122</v>
      </c>
      <c r="C12" s="468"/>
      <c r="D12" s="468"/>
      <c r="E12" s="468"/>
      <c r="F12" s="468"/>
      <c r="G12" s="468"/>
      <c r="H12" s="468"/>
      <c r="I12" s="468"/>
      <c r="J12" s="468"/>
      <c r="K12" s="469"/>
      <c r="L12" s="476" t="s">
        <v>123</v>
      </c>
      <c r="M12" s="477"/>
      <c r="N12" s="477"/>
      <c r="O12" s="477"/>
      <c r="P12" s="477"/>
      <c r="Q12" s="478"/>
      <c r="R12" s="479">
        <v>32825</v>
      </c>
      <c r="S12" s="480"/>
      <c r="T12" s="480"/>
      <c r="U12" s="480"/>
      <c r="V12" s="481"/>
      <c r="W12" s="482" t="s">
        <v>1</v>
      </c>
      <c r="X12" s="440"/>
      <c r="Y12" s="440"/>
      <c r="Z12" s="440"/>
      <c r="AA12" s="440"/>
      <c r="AB12" s="483"/>
      <c r="AC12" s="484" t="s">
        <v>124</v>
      </c>
      <c r="AD12" s="485"/>
      <c r="AE12" s="485"/>
      <c r="AF12" s="485"/>
      <c r="AG12" s="486"/>
      <c r="AH12" s="484" t="s">
        <v>125</v>
      </c>
      <c r="AI12" s="485"/>
      <c r="AJ12" s="485"/>
      <c r="AK12" s="485"/>
      <c r="AL12" s="487"/>
      <c r="AM12" s="436" t="s">
        <v>126</v>
      </c>
      <c r="AN12" s="437"/>
      <c r="AO12" s="437"/>
      <c r="AP12" s="437"/>
      <c r="AQ12" s="437"/>
      <c r="AR12" s="437"/>
      <c r="AS12" s="437"/>
      <c r="AT12" s="438"/>
      <c r="AU12" s="439" t="s">
        <v>90</v>
      </c>
      <c r="AV12" s="440"/>
      <c r="AW12" s="440"/>
      <c r="AX12" s="440"/>
      <c r="AY12" s="441" t="s">
        <v>127</v>
      </c>
      <c r="AZ12" s="442"/>
      <c r="BA12" s="442"/>
      <c r="BB12" s="442"/>
      <c r="BC12" s="442"/>
      <c r="BD12" s="442"/>
      <c r="BE12" s="442"/>
      <c r="BF12" s="442"/>
      <c r="BG12" s="442"/>
      <c r="BH12" s="442"/>
      <c r="BI12" s="442"/>
      <c r="BJ12" s="442"/>
      <c r="BK12" s="442"/>
      <c r="BL12" s="442"/>
      <c r="BM12" s="443"/>
      <c r="BN12" s="407">
        <v>307299</v>
      </c>
      <c r="BO12" s="408"/>
      <c r="BP12" s="408"/>
      <c r="BQ12" s="408"/>
      <c r="BR12" s="408"/>
      <c r="BS12" s="408"/>
      <c r="BT12" s="408"/>
      <c r="BU12" s="409"/>
      <c r="BV12" s="407">
        <v>314708</v>
      </c>
      <c r="BW12" s="408"/>
      <c r="BX12" s="408"/>
      <c r="BY12" s="408"/>
      <c r="BZ12" s="408"/>
      <c r="CA12" s="408"/>
      <c r="CB12" s="408"/>
      <c r="CC12" s="409"/>
      <c r="CD12" s="410" t="s">
        <v>128</v>
      </c>
      <c r="CE12" s="411"/>
      <c r="CF12" s="411"/>
      <c r="CG12" s="411"/>
      <c r="CH12" s="411"/>
      <c r="CI12" s="411"/>
      <c r="CJ12" s="411"/>
      <c r="CK12" s="411"/>
      <c r="CL12" s="411"/>
      <c r="CM12" s="411"/>
      <c r="CN12" s="411"/>
      <c r="CO12" s="411"/>
      <c r="CP12" s="411"/>
      <c r="CQ12" s="411"/>
      <c r="CR12" s="411"/>
      <c r="CS12" s="412"/>
      <c r="CT12" s="447" t="s">
        <v>121</v>
      </c>
      <c r="CU12" s="448"/>
      <c r="CV12" s="448"/>
      <c r="CW12" s="448"/>
      <c r="CX12" s="448"/>
      <c r="CY12" s="448"/>
      <c r="CZ12" s="448"/>
      <c r="DA12" s="449"/>
      <c r="DB12" s="447" t="s">
        <v>121</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129</v>
      </c>
      <c r="N13" s="499"/>
      <c r="O13" s="499"/>
      <c r="P13" s="499"/>
      <c r="Q13" s="500"/>
      <c r="R13" s="491">
        <v>32587</v>
      </c>
      <c r="S13" s="492"/>
      <c r="T13" s="492"/>
      <c r="U13" s="492"/>
      <c r="V13" s="493"/>
      <c r="W13" s="423" t="s">
        <v>130</v>
      </c>
      <c r="X13" s="424"/>
      <c r="Y13" s="424"/>
      <c r="Z13" s="424"/>
      <c r="AA13" s="424"/>
      <c r="AB13" s="414"/>
      <c r="AC13" s="458">
        <v>1115</v>
      </c>
      <c r="AD13" s="459"/>
      <c r="AE13" s="459"/>
      <c r="AF13" s="459"/>
      <c r="AG13" s="501"/>
      <c r="AH13" s="458">
        <v>1165</v>
      </c>
      <c r="AI13" s="459"/>
      <c r="AJ13" s="459"/>
      <c r="AK13" s="459"/>
      <c r="AL13" s="460"/>
      <c r="AM13" s="436" t="s">
        <v>131</v>
      </c>
      <c r="AN13" s="437"/>
      <c r="AO13" s="437"/>
      <c r="AP13" s="437"/>
      <c r="AQ13" s="437"/>
      <c r="AR13" s="437"/>
      <c r="AS13" s="437"/>
      <c r="AT13" s="438"/>
      <c r="AU13" s="439" t="s">
        <v>132</v>
      </c>
      <c r="AV13" s="440"/>
      <c r="AW13" s="440"/>
      <c r="AX13" s="440"/>
      <c r="AY13" s="441" t="s">
        <v>133</v>
      </c>
      <c r="AZ13" s="442"/>
      <c r="BA13" s="442"/>
      <c r="BB13" s="442"/>
      <c r="BC13" s="442"/>
      <c r="BD13" s="442"/>
      <c r="BE13" s="442"/>
      <c r="BF13" s="442"/>
      <c r="BG13" s="442"/>
      <c r="BH13" s="442"/>
      <c r="BI13" s="442"/>
      <c r="BJ13" s="442"/>
      <c r="BK13" s="442"/>
      <c r="BL13" s="442"/>
      <c r="BM13" s="443"/>
      <c r="BN13" s="407">
        <v>-427018</v>
      </c>
      <c r="BO13" s="408"/>
      <c r="BP13" s="408"/>
      <c r="BQ13" s="408"/>
      <c r="BR13" s="408"/>
      <c r="BS13" s="408"/>
      <c r="BT13" s="408"/>
      <c r="BU13" s="409"/>
      <c r="BV13" s="407">
        <v>758131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v>
      </c>
      <c r="CU13" s="405"/>
      <c r="CV13" s="405"/>
      <c r="CW13" s="405"/>
      <c r="CX13" s="405"/>
      <c r="CY13" s="405"/>
      <c r="CZ13" s="405"/>
      <c r="DA13" s="406"/>
      <c r="DB13" s="404">
        <v>5</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33077</v>
      </c>
      <c r="S14" s="492"/>
      <c r="T14" s="492"/>
      <c r="U14" s="492"/>
      <c r="V14" s="493"/>
      <c r="W14" s="397"/>
      <c r="X14" s="398"/>
      <c r="Y14" s="398"/>
      <c r="Z14" s="398"/>
      <c r="AA14" s="398"/>
      <c r="AB14" s="387"/>
      <c r="AC14" s="494">
        <v>7.1</v>
      </c>
      <c r="AD14" s="495"/>
      <c r="AE14" s="495"/>
      <c r="AF14" s="495"/>
      <c r="AG14" s="496"/>
      <c r="AH14" s="494">
        <v>7.3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121</v>
      </c>
      <c r="CU14" s="506"/>
      <c r="CV14" s="506"/>
      <c r="CW14" s="506"/>
      <c r="CX14" s="506"/>
      <c r="CY14" s="506"/>
      <c r="CZ14" s="506"/>
      <c r="DA14" s="507"/>
      <c r="DB14" s="505" t="s">
        <v>121</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129</v>
      </c>
      <c r="N15" s="499"/>
      <c r="O15" s="499"/>
      <c r="P15" s="499"/>
      <c r="Q15" s="500"/>
      <c r="R15" s="491">
        <v>32862</v>
      </c>
      <c r="S15" s="492"/>
      <c r="T15" s="492"/>
      <c r="U15" s="492"/>
      <c r="V15" s="493"/>
      <c r="W15" s="423" t="s">
        <v>137</v>
      </c>
      <c r="X15" s="424"/>
      <c r="Y15" s="424"/>
      <c r="Z15" s="424"/>
      <c r="AA15" s="424"/>
      <c r="AB15" s="414"/>
      <c r="AC15" s="458">
        <v>4874</v>
      </c>
      <c r="AD15" s="459"/>
      <c r="AE15" s="459"/>
      <c r="AF15" s="459"/>
      <c r="AG15" s="501"/>
      <c r="AH15" s="458">
        <v>5066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3914427</v>
      </c>
      <c r="BO15" s="371"/>
      <c r="BP15" s="371"/>
      <c r="BQ15" s="371"/>
      <c r="BR15" s="371"/>
      <c r="BS15" s="371"/>
      <c r="BT15" s="371"/>
      <c r="BU15" s="372"/>
      <c r="BV15" s="370">
        <v>3974570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31.2</v>
      </c>
      <c r="AD16" s="495"/>
      <c r="AE16" s="495"/>
      <c r="AF16" s="495"/>
      <c r="AG16" s="496"/>
      <c r="AH16" s="494">
        <v>31.8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7073936</v>
      </c>
      <c r="BO16" s="408"/>
      <c r="BP16" s="408"/>
      <c r="BQ16" s="408"/>
      <c r="BR16" s="408"/>
      <c r="BS16" s="408"/>
      <c r="BT16" s="408"/>
      <c r="BU16" s="409"/>
      <c r="BV16" s="407">
        <v>6825161</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9638</v>
      </c>
      <c r="AD17" s="459"/>
      <c r="AE17" s="459"/>
      <c r="AF17" s="459"/>
      <c r="AG17" s="501"/>
      <c r="AH17" s="458">
        <v>9719</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4882230</v>
      </c>
      <c r="BO17" s="408"/>
      <c r="BP17" s="408"/>
      <c r="BQ17" s="408"/>
      <c r="BR17" s="408"/>
      <c r="BS17" s="408"/>
      <c r="BT17" s="408"/>
      <c r="BU17" s="409"/>
      <c r="BV17" s="407">
        <v>4966252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73.599999999999994</v>
      </c>
      <c r="M18" s="531"/>
      <c r="N18" s="531"/>
      <c r="O18" s="531"/>
      <c r="P18" s="531"/>
      <c r="Q18" s="531"/>
      <c r="R18" s="532"/>
      <c r="S18" s="532"/>
      <c r="T18" s="532"/>
      <c r="U18" s="532"/>
      <c r="V18" s="533"/>
      <c r="W18" s="425"/>
      <c r="X18" s="426"/>
      <c r="Y18" s="426"/>
      <c r="Z18" s="426"/>
      <c r="AA18" s="426"/>
      <c r="AB18" s="417"/>
      <c r="AC18" s="534">
        <v>61.7</v>
      </c>
      <c r="AD18" s="535"/>
      <c r="AE18" s="535"/>
      <c r="AF18" s="535"/>
      <c r="AG18" s="536"/>
      <c r="AH18" s="534">
        <v>60.9</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7792390</v>
      </c>
      <c r="BO18" s="408"/>
      <c r="BP18" s="408"/>
      <c r="BQ18" s="408"/>
      <c r="BR18" s="408"/>
      <c r="BS18" s="408"/>
      <c r="BT18" s="408"/>
      <c r="BU18" s="409"/>
      <c r="BV18" s="407">
        <v>7599894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450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9721683</v>
      </c>
      <c r="BO19" s="408"/>
      <c r="BP19" s="408"/>
      <c r="BQ19" s="408"/>
      <c r="BR19" s="408"/>
      <c r="BS19" s="408"/>
      <c r="BT19" s="408"/>
      <c r="BU19" s="409"/>
      <c r="BV19" s="407">
        <v>9818113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12181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7735854</v>
      </c>
      <c r="BO22" s="371"/>
      <c r="BP22" s="371"/>
      <c r="BQ22" s="371"/>
      <c r="BR22" s="371"/>
      <c r="BS22" s="371"/>
      <c r="BT22" s="371"/>
      <c r="BU22" s="372"/>
      <c r="BV22" s="370">
        <v>8145842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6615149</v>
      </c>
      <c r="BO23" s="408"/>
      <c r="BP23" s="408"/>
      <c r="BQ23" s="408"/>
      <c r="BR23" s="408"/>
      <c r="BS23" s="408"/>
      <c r="BT23" s="408"/>
      <c r="BU23" s="409"/>
      <c r="BV23" s="407">
        <v>6940859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8430</v>
      </c>
      <c r="R24" s="459"/>
      <c r="S24" s="459"/>
      <c r="T24" s="459"/>
      <c r="U24" s="459"/>
      <c r="V24" s="501"/>
      <c r="W24" s="553"/>
      <c r="X24" s="554"/>
      <c r="Y24" s="555"/>
      <c r="Z24" s="457" t="s">
        <v>161</v>
      </c>
      <c r="AA24" s="437"/>
      <c r="AB24" s="437"/>
      <c r="AC24" s="437"/>
      <c r="AD24" s="437"/>
      <c r="AE24" s="437"/>
      <c r="AF24" s="437"/>
      <c r="AG24" s="438"/>
      <c r="AH24" s="458">
        <v>266</v>
      </c>
      <c r="AI24" s="459"/>
      <c r="AJ24" s="459"/>
      <c r="AK24" s="459"/>
      <c r="AL24" s="501"/>
      <c r="AM24" s="458">
        <v>791350</v>
      </c>
      <c r="AN24" s="459"/>
      <c r="AO24" s="459"/>
      <c r="AP24" s="459"/>
      <c r="AQ24" s="459"/>
      <c r="AR24" s="501"/>
      <c r="AS24" s="458">
        <v>2975</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3595637</v>
      </c>
      <c r="BO24" s="408"/>
      <c r="BP24" s="408"/>
      <c r="BQ24" s="408"/>
      <c r="BR24" s="408"/>
      <c r="BS24" s="408"/>
      <c r="BT24" s="408"/>
      <c r="BU24" s="409"/>
      <c r="BV24" s="407">
        <v>3578386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6490</v>
      </c>
      <c r="R25" s="459"/>
      <c r="S25" s="459"/>
      <c r="T25" s="459"/>
      <c r="U25" s="459"/>
      <c r="V25" s="501"/>
      <c r="W25" s="553"/>
      <c r="X25" s="554"/>
      <c r="Y25" s="555"/>
      <c r="Z25" s="457" t="s">
        <v>164</v>
      </c>
      <c r="AA25" s="437"/>
      <c r="AB25" s="437"/>
      <c r="AC25" s="437"/>
      <c r="AD25" s="437"/>
      <c r="AE25" s="437"/>
      <c r="AF25" s="437"/>
      <c r="AG25" s="438"/>
      <c r="AH25" s="458" t="s">
        <v>121</v>
      </c>
      <c r="AI25" s="459"/>
      <c r="AJ25" s="459"/>
      <c r="AK25" s="459"/>
      <c r="AL25" s="501"/>
      <c r="AM25" s="458" t="s">
        <v>121</v>
      </c>
      <c r="AN25" s="459"/>
      <c r="AO25" s="459"/>
      <c r="AP25" s="459"/>
      <c r="AQ25" s="459"/>
      <c r="AR25" s="501"/>
      <c r="AS25" s="458" t="s">
        <v>121</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6302283</v>
      </c>
      <c r="BO25" s="371"/>
      <c r="BP25" s="371"/>
      <c r="BQ25" s="371"/>
      <c r="BR25" s="371"/>
      <c r="BS25" s="371"/>
      <c r="BT25" s="371"/>
      <c r="BU25" s="372"/>
      <c r="BV25" s="370">
        <v>1242202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5500</v>
      </c>
      <c r="R26" s="459"/>
      <c r="S26" s="459"/>
      <c r="T26" s="459"/>
      <c r="U26" s="459"/>
      <c r="V26" s="501"/>
      <c r="W26" s="553"/>
      <c r="X26" s="554"/>
      <c r="Y26" s="555"/>
      <c r="Z26" s="457" t="s">
        <v>167</v>
      </c>
      <c r="AA26" s="559"/>
      <c r="AB26" s="559"/>
      <c r="AC26" s="559"/>
      <c r="AD26" s="559"/>
      <c r="AE26" s="559"/>
      <c r="AF26" s="559"/>
      <c r="AG26" s="560"/>
      <c r="AH26" s="458">
        <v>11</v>
      </c>
      <c r="AI26" s="459"/>
      <c r="AJ26" s="459"/>
      <c r="AK26" s="459"/>
      <c r="AL26" s="501"/>
      <c r="AM26" s="458">
        <v>32373</v>
      </c>
      <c r="AN26" s="459"/>
      <c r="AO26" s="459"/>
      <c r="AP26" s="459"/>
      <c r="AQ26" s="459"/>
      <c r="AR26" s="501"/>
      <c r="AS26" s="458">
        <v>2943</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121</v>
      </c>
      <c r="BO26" s="408"/>
      <c r="BP26" s="408"/>
      <c r="BQ26" s="408"/>
      <c r="BR26" s="408"/>
      <c r="BS26" s="408"/>
      <c r="BT26" s="408"/>
      <c r="BU26" s="409"/>
      <c r="BV26" s="407" t="s">
        <v>121</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169</v>
      </c>
      <c r="F27" s="437"/>
      <c r="G27" s="437"/>
      <c r="H27" s="437"/>
      <c r="I27" s="437"/>
      <c r="J27" s="437"/>
      <c r="K27" s="438"/>
      <c r="L27" s="458">
        <v>1</v>
      </c>
      <c r="M27" s="459"/>
      <c r="N27" s="459"/>
      <c r="O27" s="459"/>
      <c r="P27" s="501"/>
      <c r="Q27" s="458">
        <v>3230</v>
      </c>
      <c r="R27" s="459"/>
      <c r="S27" s="459"/>
      <c r="T27" s="459"/>
      <c r="U27" s="459"/>
      <c r="V27" s="501"/>
      <c r="W27" s="553"/>
      <c r="X27" s="554"/>
      <c r="Y27" s="555"/>
      <c r="Z27" s="457" t="s">
        <v>170</v>
      </c>
      <c r="AA27" s="437"/>
      <c r="AB27" s="437"/>
      <c r="AC27" s="437"/>
      <c r="AD27" s="437"/>
      <c r="AE27" s="437"/>
      <c r="AF27" s="437"/>
      <c r="AG27" s="438"/>
      <c r="AH27" s="458">
        <v>1</v>
      </c>
      <c r="AI27" s="459"/>
      <c r="AJ27" s="459"/>
      <c r="AK27" s="459"/>
      <c r="AL27" s="501"/>
      <c r="AM27" s="458" t="s">
        <v>171</v>
      </c>
      <c r="AN27" s="459"/>
      <c r="AO27" s="459"/>
      <c r="AP27" s="459"/>
      <c r="AQ27" s="459"/>
      <c r="AR27" s="501"/>
      <c r="AS27" s="458" t="s">
        <v>171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368706</v>
      </c>
      <c r="BO27" s="527"/>
      <c r="BP27" s="527"/>
      <c r="BQ27" s="527"/>
      <c r="BR27" s="527"/>
      <c r="BS27" s="527"/>
      <c r="BT27" s="527"/>
      <c r="BU27" s="528"/>
      <c r="BV27" s="526">
        <v>368622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2680</v>
      </c>
      <c r="R28" s="459"/>
      <c r="S28" s="459"/>
      <c r="T28" s="459"/>
      <c r="U28" s="459"/>
      <c r="V28" s="501"/>
      <c r="W28" s="553"/>
      <c r="X28" s="554"/>
      <c r="Y28" s="555"/>
      <c r="Z28" s="457" t="s">
        <v>174</v>
      </c>
      <c r="AA28" s="437"/>
      <c r="AB28" s="437"/>
      <c r="AC28" s="437"/>
      <c r="AD28" s="437"/>
      <c r="AE28" s="437"/>
      <c r="AF28" s="437"/>
      <c r="AG28" s="438"/>
      <c r="AH28" s="458" t="s">
        <v>121</v>
      </c>
      <c r="AI28" s="459"/>
      <c r="AJ28" s="459"/>
      <c r="AK28" s="459"/>
      <c r="AL28" s="501"/>
      <c r="AM28" s="458" t="s">
        <v>121</v>
      </c>
      <c r="AN28" s="459"/>
      <c r="AO28" s="459"/>
      <c r="AP28" s="459"/>
      <c r="AQ28" s="459"/>
      <c r="AR28" s="501"/>
      <c r="AS28" s="458" t="s">
        <v>121</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3454075</v>
      </c>
      <c r="BO28" s="371"/>
      <c r="BP28" s="371"/>
      <c r="BQ28" s="371"/>
      <c r="BR28" s="371"/>
      <c r="BS28" s="371"/>
      <c r="BT28" s="371"/>
      <c r="BU28" s="372"/>
      <c r="BV28" s="370">
        <v>3376966</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2560</v>
      </c>
      <c r="R29" s="459"/>
      <c r="S29" s="459"/>
      <c r="T29" s="459"/>
      <c r="U29" s="459"/>
      <c r="V29" s="501"/>
      <c r="W29" s="556"/>
      <c r="X29" s="557"/>
      <c r="Y29" s="558"/>
      <c r="Z29" s="457" t="s">
        <v>177</v>
      </c>
      <c r="AA29" s="437"/>
      <c r="AB29" s="437"/>
      <c r="AC29" s="437"/>
      <c r="AD29" s="437"/>
      <c r="AE29" s="437"/>
      <c r="AF29" s="437"/>
      <c r="AG29" s="438"/>
      <c r="AH29" s="458">
        <v>267</v>
      </c>
      <c r="AI29" s="459"/>
      <c r="AJ29" s="459"/>
      <c r="AK29" s="459"/>
      <c r="AL29" s="501"/>
      <c r="AM29" s="458">
        <v>795170</v>
      </c>
      <c r="AN29" s="459"/>
      <c r="AO29" s="459"/>
      <c r="AP29" s="459"/>
      <c r="AQ29" s="459"/>
      <c r="AR29" s="501"/>
      <c r="AS29" s="458">
        <v>2978</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35204</v>
      </c>
      <c r="BO29" s="408"/>
      <c r="BP29" s="408"/>
      <c r="BQ29" s="408"/>
      <c r="BR29" s="408"/>
      <c r="BS29" s="408"/>
      <c r="BT29" s="408"/>
      <c r="BU29" s="409"/>
      <c r="BV29" s="407">
        <v>2201</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95.3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5107193</v>
      </c>
      <c r="BO30" s="527"/>
      <c r="BP30" s="527"/>
      <c r="BQ30" s="527"/>
      <c r="BR30" s="527"/>
      <c r="BS30" s="527"/>
      <c r="BT30" s="527"/>
      <c r="BU30" s="528"/>
      <c r="BV30" s="526">
        <v>4604453</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t="e">
        <f>IF(E34="","",1)</f>
        <v>#REF!</v>
      </c>
      <c r="D34" s="597"/>
      <c r="E34" s="598" t="e">
        <f>IF(#REF!="","",#REF!)</f>
        <v>#REF!</v>
      </c>
      <c r="F34" s="598"/>
      <c r="G34" s="598"/>
      <c r="H34" s="598"/>
      <c r="I34" s="598"/>
      <c r="J34" s="598"/>
      <c r="K34" s="598"/>
      <c r="L34" s="598"/>
      <c r="M34" s="598"/>
      <c r="N34" s="598"/>
      <c r="O34" s="598"/>
      <c r="P34" s="598"/>
      <c r="Q34" s="598"/>
      <c r="R34" s="598"/>
      <c r="S34" s="598"/>
      <c r="T34" s="169"/>
      <c r="U34" s="597" t="e">
        <f>IF(W34="","",MAX(C34:D43)+1)</f>
        <v>#REF!</v>
      </c>
      <c r="V34" s="597"/>
      <c r="W34" s="598" t="e">
        <f>IF(#REF!="","",#REF!)</f>
        <v>#REF!</v>
      </c>
      <c r="X34" s="598"/>
      <c r="Y34" s="598"/>
      <c r="Z34" s="598"/>
      <c r="AA34" s="598"/>
      <c r="AB34" s="598"/>
      <c r="AC34" s="598"/>
      <c r="AD34" s="598"/>
      <c r="AE34" s="598"/>
      <c r="AF34" s="598"/>
      <c r="AG34" s="598"/>
      <c r="AH34" s="598"/>
      <c r="AI34" s="598"/>
      <c r="AJ34" s="598"/>
      <c r="AK34" s="598"/>
      <c r="AL34" s="169"/>
      <c r="AM34" s="597" t="e">
        <f>IF(AO34="","",MAX(C34:D43,U34:V43)+1)</f>
        <v>#REF!</v>
      </c>
      <c r="AN34" s="597"/>
      <c r="AO34" s="598" t="e">
        <f>IF(#REF!="","",#REF!)</f>
        <v>#REF!</v>
      </c>
      <c r="AP34" s="598"/>
      <c r="AQ34" s="598"/>
      <c r="AR34" s="598"/>
      <c r="AS34" s="598"/>
      <c r="AT34" s="598"/>
      <c r="AU34" s="598"/>
      <c r="AV34" s="598"/>
      <c r="AW34" s="598"/>
      <c r="AX34" s="598"/>
      <c r="AY34" s="598"/>
      <c r="AZ34" s="598"/>
      <c r="BA34" s="598"/>
      <c r="BB34" s="598"/>
      <c r="BC34" s="598"/>
      <c r="BD34" s="169"/>
      <c r="BE34" s="597" t="e">
        <f>IF(BG34="","",MAX(C34:D43,U34:V43,AM34:AN43)+1)</f>
        <v>#REF!</v>
      </c>
      <c r="BF34" s="597"/>
      <c r="BG34" s="598" t="e">
        <f>IF(#REF!="","",#REF!)</f>
        <v>#REF!</v>
      </c>
      <c r="BH34" s="598"/>
      <c r="BI34" s="598"/>
      <c r="BJ34" s="598"/>
      <c r="BK34" s="598"/>
      <c r="BL34" s="598"/>
      <c r="BM34" s="598"/>
      <c r="BN34" s="598"/>
      <c r="BO34" s="598"/>
      <c r="BP34" s="598"/>
      <c r="BQ34" s="598"/>
      <c r="BR34" s="598"/>
      <c r="BS34" s="598"/>
      <c r="BT34" s="598"/>
      <c r="BU34" s="598"/>
      <c r="BV34" s="169"/>
      <c r="BW34" s="597" t="e">
        <f>IF(BY34="","",MAX(C34:D43,U34:V43,AM34:AN43,BE34:BF43)+1)</f>
        <v>#REF!</v>
      </c>
      <c r="BX34" s="597"/>
      <c r="BY34" s="598" t="e">
        <f>IF(#REF!="","",#REF!)</f>
        <v>#REF!</v>
      </c>
      <c r="BZ34" s="598"/>
      <c r="CA34" s="598"/>
      <c r="CB34" s="598"/>
      <c r="CC34" s="598"/>
      <c r="CD34" s="598"/>
      <c r="CE34" s="598"/>
      <c r="CF34" s="598"/>
      <c r="CG34" s="598"/>
      <c r="CH34" s="598"/>
      <c r="CI34" s="598"/>
      <c r="CJ34" s="598"/>
      <c r="CK34" s="598"/>
      <c r="CL34" s="598"/>
      <c r="CM34" s="598"/>
      <c r="CN34" s="169"/>
      <c r="CO34" s="597" t="e">
        <f>IF(CQ34="","",MAX(C34:D43,U34:V43,AM34:AN43,BE34:BF43,BW34:BX43)+1)</f>
        <v>#REF!</v>
      </c>
      <c r="CP34" s="597"/>
      <c r="CQ34" s="598" t="e">
        <f>IF(#REF!="","",#REF!)</f>
        <v>#REF!</v>
      </c>
      <c r="CR34" s="598"/>
      <c r="CS34" s="598"/>
      <c r="CT34" s="598"/>
      <c r="CU34" s="598"/>
      <c r="CV34" s="598"/>
      <c r="CW34" s="598"/>
      <c r="CX34" s="598"/>
      <c r="CY34" s="598"/>
      <c r="CZ34" s="598"/>
      <c r="DA34" s="598"/>
      <c r="DB34" s="598"/>
      <c r="DC34" s="598"/>
      <c r="DD34" s="598"/>
      <c r="DE34" s="598"/>
      <c r="DG34" s="599" t="e">
        <f>IF(#REF!="","",#REF!)</f>
        <v>#REF!</v>
      </c>
      <c r="DH34" s="599"/>
      <c r="DI34" s="196"/>
    </row>
    <row r="35" spans="1:113" ht="32.25" customHeight="1" x14ac:dyDescent="0.15">
      <c r="A35" s="169"/>
      <c r="B35" s="193"/>
      <c r="C35" s="597" t="e">
        <f>IF(E35="","",C34+1)</f>
        <v>#REF!</v>
      </c>
      <c r="D35" s="597"/>
      <c r="E35" s="598" t="e">
        <f>IF(#REF!="","",#REF!)</f>
        <v>#REF!</v>
      </c>
      <c r="F35" s="598"/>
      <c r="G35" s="598"/>
      <c r="H35" s="598"/>
      <c r="I35" s="598"/>
      <c r="J35" s="598"/>
      <c r="K35" s="598"/>
      <c r="L35" s="598"/>
      <c r="M35" s="598"/>
      <c r="N35" s="598"/>
      <c r="O35" s="598"/>
      <c r="P35" s="598"/>
      <c r="Q35" s="598"/>
      <c r="R35" s="598"/>
      <c r="S35" s="598"/>
      <c r="T35" s="169"/>
      <c r="U35" s="597" t="e">
        <f>IF(W35="","",U34+1)</f>
        <v>#REF!</v>
      </c>
      <c r="V35" s="597"/>
      <c r="W35" s="598" t="e">
        <f>IF(#REF!="","",#REF!)</f>
        <v>#REF!</v>
      </c>
      <c r="X35" s="598"/>
      <c r="Y35" s="598"/>
      <c r="Z35" s="598"/>
      <c r="AA35" s="598"/>
      <c r="AB35" s="598"/>
      <c r="AC35" s="598"/>
      <c r="AD35" s="598"/>
      <c r="AE35" s="598"/>
      <c r="AF35" s="598"/>
      <c r="AG35" s="598"/>
      <c r="AH35" s="598"/>
      <c r="AI35" s="598"/>
      <c r="AJ35" s="598"/>
      <c r="AK35" s="598"/>
      <c r="AL35" s="169"/>
      <c r="AM35" s="597" t="e">
        <f t="shared" ref="AM35:AM43" si="0">IF(AO35="","",AM34+1)</f>
        <v>#REF!</v>
      </c>
      <c r="AN35" s="597"/>
      <c r="AO35" s="598" t="e">
        <f>IF(#REF!="","",#REF!)</f>
        <v>#REF!</v>
      </c>
      <c r="AP35" s="598"/>
      <c r="AQ35" s="598"/>
      <c r="AR35" s="598"/>
      <c r="AS35" s="598"/>
      <c r="AT35" s="598"/>
      <c r="AU35" s="598"/>
      <c r="AV35" s="598"/>
      <c r="AW35" s="598"/>
      <c r="AX35" s="598"/>
      <c r="AY35" s="598"/>
      <c r="AZ35" s="598"/>
      <c r="BA35" s="598"/>
      <c r="BB35" s="598"/>
      <c r="BC35" s="598"/>
      <c r="BD35" s="169"/>
      <c r="BE35" s="597" t="e">
        <f t="shared" ref="BE35:BE43" si="1">IF(BG35="","",BE34+1)</f>
        <v>#REF!</v>
      </c>
      <c r="BF35" s="597"/>
      <c r="BG35" s="598" t="e">
        <f>IF(#REF!="","",#REF!)</f>
        <v>#REF!</v>
      </c>
      <c r="BH35" s="598"/>
      <c r="BI35" s="598"/>
      <c r="BJ35" s="598"/>
      <c r="BK35" s="598"/>
      <c r="BL35" s="598"/>
      <c r="BM35" s="598"/>
      <c r="BN35" s="598"/>
      <c r="BO35" s="598"/>
      <c r="BP35" s="598"/>
      <c r="BQ35" s="598"/>
      <c r="BR35" s="598"/>
      <c r="BS35" s="598"/>
      <c r="BT35" s="598"/>
      <c r="BU35" s="598"/>
      <c r="BV35" s="169"/>
      <c r="BW35" s="597" t="e">
        <f t="shared" ref="BW35:BW43" si="2">IF(BY35="","",BW34+1)</f>
        <v>#REF!</v>
      </c>
      <c r="BX35" s="597"/>
      <c r="BY35" s="598" t="e">
        <f>IF(#REF!="","",#REF!)</f>
        <v>#REF!</v>
      </c>
      <c r="BZ35" s="598"/>
      <c r="CA35" s="598"/>
      <c r="CB35" s="598"/>
      <c r="CC35" s="598"/>
      <c r="CD35" s="598"/>
      <c r="CE35" s="598"/>
      <c r="CF35" s="598"/>
      <c r="CG35" s="598"/>
      <c r="CH35" s="598"/>
      <c r="CI35" s="598"/>
      <c r="CJ35" s="598"/>
      <c r="CK35" s="598"/>
      <c r="CL35" s="598"/>
      <c r="CM35" s="598"/>
      <c r="CN35" s="169"/>
      <c r="CO35" s="597" t="e">
        <f t="shared" ref="CO35:CO43" si="3">IF(CQ35="","",CO34+1)</f>
        <v>#REF!</v>
      </c>
      <c r="CP35" s="597"/>
      <c r="CQ35" s="598" t="e">
        <f>IF(#REF!="","",#REF!)</f>
        <v>#REF!</v>
      </c>
      <c r="CR35" s="598"/>
      <c r="CS35" s="598"/>
      <c r="CT35" s="598"/>
      <c r="CU35" s="598"/>
      <c r="CV35" s="598"/>
      <c r="CW35" s="598"/>
      <c r="CX35" s="598"/>
      <c r="CY35" s="598"/>
      <c r="CZ35" s="598"/>
      <c r="DA35" s="598"/>
      <c r="DB35" s="598"/>
      <c r="DC35" s="598"/>
      <c r="DD35" s="598"/>
      <c r="DE35" s="598"/>
      <c r="DG35" s="599" t="e">
        <f>IF(#REF!="","",#REF!)</f>
        <v>#REF!</v>
      </c>
      <c r="DH35" s="599"/>
      <c r="DI35" s="196"/>
    </row>
    <row r="36" spans="1:113" ht="32.25" customHeight="1" x14ac:dyDescent="0.15">
      <c r="A36" s="169"/>
      <c r="B36" s="193"/>
      <c r="C36" s="597" t="e">
        <f>IF(E36="","",C35+1)</f>
        <v>#REF!</v>
      </c>
      <c r="D36" s="597"/>
      <c r="E36" s="598" t="e">
        <f>IF(#REF!="","",#REF!)</f>
        <v>#REF!</v>
      </c>
      <c r="F36" s="598"/>
      <c r="G36" s="598"/>
      <c r="H36" s="598"/>
      <c r="I36" s="598"/>
      <c r="J36" s="598"/>
      <c r="K36" s="598"/>
      <c r="L36" s="598"/>
      <c r="M36" s="598"/>
      <c r="N36" s="598"/>
      <c r="O36" s="598"/>
      <c r="P36" s="598"/>
      <c r="Q36" s="598"/>
      <c r="R36" s="598"/>
      <c r="S36" s="598"/>
      <c r="T36" s="169"/>
      <c r="U36" s="597" t="e">
        <f t="shared" ref="U36:U43" si="4">IF(W36="","",U35+1)</f>
        <v>#REF!</v>
      </c>
      <c r="V36" s="597"/>
      <c r="W36" s="598" t="e">
        <f>IF(#REF!="","",#REF!)</f>
        <v>#REF!</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t="e">
        <f t="shared" si="2"/>
        <v>#REF!</v>
      </c>
      <c r="BX36" s="597"/>
      <c r="BY36" s="598" t="e">
        <f>IF(#REF!="","",#REF!)</f>
        <v>#REF!</v>
      </c>
      <c r="BZ36" s="598"/>
      <c r="CA36" s="598"/>
      <c r="CB36" s="598"/>
      <c r="CC36" s="598"/>
      <c r="CD36" s="598"/>
      <c r="CE36" s="598"/>
      <c r="CF36" s="598"/>
      <c r="CG36" s="598"/>
      <c r="CH36" s="598"/>
      <c r="CI36" s="598"/>
      <c r="CJ36" s="598"/>
      <c r="CK36" s="598"/>
      <c r="CL36" s="598"/>
      <c r="CM36" s="598"/>
      <c r="CN36" s="169"/>
      <c r="CO36" s="597" t="e">
        <f t="shared" si="3"/>
        <v>#REF!</v>
      </c>
      <c r="CP36" s="597"/>
      <c r="CQ36" s="598" t="e">
        <f>IF(#REF!="","",#REF!)</f>
        <v>#REF!</v>
      </c>
      <c r="CR36" s="598"/>
      <c r="CS36" s="598"/>
      <c r="CT36" s="598"/>
      <c r="CU36" s="598"/>
      <c r="CV36" s="598"/>
      <c r="CW36" s="598"/>
      <c r="CX36" s="598"/>
      <c r="CY36" s="598"/>
      <c r="CZ36" s="598"/>
      <c r="DA36" s="598"/>
      <c r="DB36" s="598"/>
      <c r="DC36" s="598"/>
      <c r="DD36" s="598"/>
      <c r="DE36" s="598"/>
      <c r="DG36" s="599" t="e">
        <f>IF(#REF!="","",#REF!)</f>
        <v>#REF!</v>
      </c>
      <c r="DH36" s="599"/>
      <c r="DI36" s="196"/>
    </row>
    <row r="37" spans="1:113" ht="32.25" customHeight="1" x14ac:dyDescent="0.15">
      <c r="A37" s="169"/>
      <c r="B37" s="193"/>
      <c r="C37" s="597" t="e">
        <f>IF(E37="","",C36+1)</f>
        <v>#REF!</v>
      </c>
      <c r="D37" s="597"/>
      <c r="E37" s="598" t="e">
        <f>IF(#REF!="","",#REF!)</f>
        <v>#REF!</v>
      </c>
      <c r="F37" s="598"/>
      <c r="G37" s="598"/>
      <c r="H37" s="598"/>
      <c r="I37" s="598"/>
      <c r="J37" s="598"/>
      <c r="K37" s="598"/>
      <c r="L37" s="598"/>
      <c r="M37" s="598"/>
      <c r="N37" s="598"/>
      <c r="O37" s="598"/>
      <c r="P37" s="598"/>
      <c r="Q37" s="598"/>
      <c r="R37" s="598"/>
      <c r="S37" s="598"/>
      <c r="T37" s="169"/>
      <c r="U37" s="597" t="e">
        <f t="shared" si="4"/>
        <v>#REF!</v>
      </c>
      <c r="V37" s="597"/>
      <c r="W37" s="598" t="e">
        <f>IF(#REF!="","",#REF!)</f>
        <v>#REF!</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e">
        <f t="shared" si="2"/>
        <v>#REF!</v>
      </c>
      <c r="BX37" s="597"/>
      <c r="BY37" s="598" t="e">
        <f>IF(#REF!="","",#REF!)</f>
        <v>#REF!</v>
      </c>
      <c r="BZ37" s="598"/>
      <c r="CA37" s="598"/>
      <c r="CB37" s="598"/>
      <c r="CC37" s="598"/>
      <c r="CD37" s="598"/>
      <c r="CE37" s="598"/>
      <c r="CF37" s="598"/>
      <c r="CG37" s="598"/>
      <c r="CH37" s="598"/>
      <c r="CI37" s="598"/>
      <c r="CJ37" s="598"/>
      <c r="CK37" s="598"/>
      <c r="CL37" s="598"/>
      <c r="CM37" s="598"/>
      <c r="CN37" s="169"/>
      <c r="CO37" s="597" t="e">
        <f t="shared" si="3"/>
        <v>#REF!</v>
      </c>
      <c r="CP37" s="597"/>
      <c r="CQ37" s="598" t="e">
        <f>IF(#REF!="","",#REF!)</f>
        <v>#REF!</v>
      </c>
      <c r="CR37" s="598"/>
      <c r="CS37" s="598"/>
      <c r="CT37" s="598"/>
      <c r="CU37" s="598"/>
      <c r="CV37" s="598"/>
      <c r="CW37" s="598"/>
      <c r="CX37" s="598"/>
      <c r="CY37" s="598"/>
      <c r="CZ37" s="598"/>
      <c r="DA37" s="598"/>
      <c r="DB37" s="598"/>
      <c r="DC37" s="598"/>
      <c r="DD37" s="598"/>
      <c r="DE37" s="598"/>
      <c r="DG37" s="599" t="e">
        <f>IF(#REF!="","",#REF!)</f>
        <v>#REF!</v>
      </c>
      <c r="DH37" s="599"/>
      <c r="DI37" s="196"/>
    </row>
    <row r="38" spans="1:113" ht="32.25" customHeight="1" x14ac:dyDescent="0.15">
      <c r="A38" s="169"/>
      <c r="B38" s="193"/>
      <c r="C38" s="597" t="e">
        <f t="shared" ref="C38:C43" si="5">IF(E38="","",C37+1)</f>
        <v>#REF!</v>
      </c>
      <c r="D38" s="597"/>
      <c r="E38" s="598" t="e">
        <f>IF(#REF!="","",#REF!)</f>
        <v>#REF!</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e">
        <f t="shared" si="2"/>
        <v>#REF!</v>
      </c>
      <c r="BX38" s="597"/>
      <c r="BY38" s="598" t="e">
        <f>IF(#REF!="","",#REF!)</f>
        <v>#REF!</v>
      </c>
      <c r="BZ38" s="598"/>
      <c r="CA38" s="598"/>
      <c r="CB38" s="598"/>
      <c r="CC38" s="598"/>
      <c r="CD38" s="598"/>
      <c r="CE38" s="598"/>
      <c r="CF38" s="598"/>
      <c r="CG38" s="598"/>
      <c r="CH38" s="598"/>
      <c r="CI38" s="598"/>
      <c r="CJ38" s="598"/>
      <c r="CK38" s="598"/>
      <c r="CL38" s="598"/>
      <c r="CM38" s="598"/>
      <c r="CN38" s="169"/>
      <c r="CO38" s="597" t="e">
        <f t="shared" si="3"/>
        <v>#REF!</v>
      </c>
      <c r="CP38" s="597"/>
      <c r="CQ38" s="598" t="e">
        <f>IF(#REF!="","",#REF!)</f>
        <v>#REF!</v>
      </c>
      <c r="CR38" s="598"/>
      <c r="CS38" s="598"/>
      <c r="CT38" s="598"/>
      <c r="CU38" s="598"/>
      <c r="CV38" s="598"/>
      <c r="CW38" s="598"/>
      <c r="CX38" s="598"/>
      <c r="CY38" s="598"/>
      <c r="CZ38" s="598"/>
      <c r="DA38" s="598"/>
      <c r="DB38" s="598"/>
      <c r="DC38" s="598"/>
      <c r="DD38" s="598"/>
      <c r="DE38" s="598"/>
      <c r="DG38" s="599" t="e">
        <f>IF(#REF!="","",#REF!)</f>
        <v>#REF!</v>
      </c>
      <c r="DH38" s="599"/>
      <c r="DI38" s="196"/>
    </row>
    <row r="39" spans="1:113" ht="32.25" customHeight="1" x14ac:dyDescent="0.15">
      <c r="A39" s="169"/>
      <c r="B39" s="193"/>
      <c r="C39" s="597" t="e">
        <f t="shared" si="5"/>
        <v>#REF!</v>
      </c>
      <c r="D39" s="597"/>
      <c r="E39" s="598" t="e">
        <f>IF(#REF!="","",#REF!)</f>
        <v>#REF!</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e">
        <f t="shared" si="2"/>
        <v>#REF!</v>
      </c>
      <c r="BX39" s="597"/>
      <c r="BY39" s="598" t="e">
        <f>IF(#REF!="","",#REF!)</f>
        <v>#REF!</v>
      </c>
      <c r="BZ39" s="598"/>
      <c r="CA39" s="598"/>
      <c r="CB39" s="598"/>
      <c r="CC39" s="598"/>
      <c r="CD39" s="598"/>
      <c r="CE39" s="598"/>
      <c r="CF39" s="598"/>
      <c r="CG39" s="598"/>
      <c r="CH39" s="598"/>
      <c r="CI39" s="598"/>
      <c r="CJ39" s="598"/>
      <c r="CK39" s="598"/>
      <c r="CL39" s="598"/>
      <c r="CM39" s="598"/>
      <c r="CN39" s="169"/>
      <c r="CO39" s="597" t="e">
        <f t="shared" si="3"/>
        <v>#REF!</v>
      </c>
      <c r="CP39" s="597"/>
      <c r="CQ39" s="598" t="e">
        <f>IF(#REF!="","",#REF!)</f>
        <v>#REF!</v>
      </c>
      <c r="CR39" s="598"/>
      <c r="CS39" s="598"/>
      <c r="CT39" s="598"/>
      <c r="CU39" s="598"/>
      <c r="CV39" s="598"/>
      <c r="CW39" s="598"/>
      <c r="CX39" s="598"/>
      <c r="CY39" s="598"/>
      <c r="CZ39" s="598"/>
      <c r="DA39" s="598"/>
      <c r="DB39" s="598"/>
      <c r="DC39" s="598"/>
      <c r="DD39" s="598"/>
      <c r="DE39" s="598"/>
      <c r="DG39" s="599" t="e">
        <f>IF(#REF!="","",#REF!)</f>
        <v>#REF!</v>
      </c>
      <c r="DH39" s="599"/>
      <c r="DI39" s="196"/>
    </row>
    <row r="40" spans="1:113" ht="32.25" customHeight="1" x14ac:dyDescent="0.15">
      <c r="A40" s="169"/>
      <c r="B40" s="193"/>
      <c r="C40" s="597" t="e">
        <f t="shared" si="5"/>
        <v>#REF!</v>
      </c>
      <c r="D40" s="597"/>
      <c r="E40" s="598" t="e">
        <f>IF(#REF!="","",#REF!)</f>
        <v>#REF!</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e">
        <f t="shared" si="2"/>
        <v>#REF!</v>
      </c>
      <c r="BX40" s="597"/>
      <c r="BY40" s="598" t="e">
        <f>IF(#REF!="","",#REF!)</f>
        <v>#REF!</v>
      </c>
      <c r="BZ40" s="598"/>
      <c r="CA40" s="598"/>
      <c r="CB40" s="598"/>
      <c r="CC40" s="598"/>
      <c r="CD40" s="598"/>
      <c r="CE40" s="598"/>
      <c r="CF40" s="598"/>
      <c r="CG40" s="598"/>
      <c r="CH40" s="598"/>
      <c r="CI40" s="598"/>
      <c r="CJ40" s="598"/>
      <c r="CK40" s="598"/>
      <c r="CL40" s="598"/>
      <c r="CM40" s="598"/>
      <c r="CN40" s="169"/>
      <c r="CO40" s="597" t="e">
        <f t="shared" si="3"/>
        <v>#REF!</v>
      </c>
      <c r="CP40" s="597"/>
      <c r="CQ40" s="598" t="e">
        <f>IF(#REF!="","",#REF!)</f>
        <v>#REF!</v>
      </c>
      <c r="CR40" s="598"/>
      <c r="CS40" s="598"/>
      <c r="CT40" s="598"/>
      <c r="CU40" s="598"/>
      <c r="CV40" s="598"/>
      <c r="CW40" s="598"/>
      <c r="CX40" s="598"/>
      <c r="CY40" s="598"/>
      <c r="CZ40" s="598"/>
      <c r="DA40" s="598"/>
      <c r="DB40" s="598"/>
      <c r="DC40" s="598"/>
      <c r="DD40" s="598"/>
      <c r="DE40" s="598"/>
      <c r="DG40" s="599" t="e">
        <f>IF(#REF!="","",#REF!)</f>
        <v>#REF!</v>
      </c>
      <c r="DH40" s="599"/>
      <c r="DI40" s="196"/>
    </row>
    <row r="41" spans="1:113" ht="32.25" customHeight="1" x14ac:dyDescent="0.15">
      <c r="A41" s="169"/>
      <c r="B41" s="193"/>
      <c r="C41" s="597" t="e">
        <f t="shared" si="5"/>
        <v>#REF!</v>
      </c>
      <c r="D41" s="597"/>
      <c r="E41" s="598" t="e">
        <f>IF(#REF!="","",#REF!)</f>
        <v>#REF!</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e">
        <f t="shared" si="2"/>
        <v>#REF!</v>
      </c>
      <c r="BX41" s="597"/>
      <c r="BY41" s="598" t="e">
        <f>IF(#REF!="","",#REF!)</f>
        <v>#REF!</v>
      </c>
      <c r="BZ41" s="598"/>
      <c r="CA41" s="598"/>
      <c r="CB41" s="598"/>
      <c r="CC41" s="598"/>
      <c r="CD41" s="598"/>
      <c r="CE41" s="598"/>
      <c r="CF41" s="598"/>
      <c r="CG41" s="598"/>
      <c r="CH41" s="598"/>
      <c r="CI41" s="598"/>
      <c r="CJ41" s="598"/>
      <c r="CK41" s="598"/>
      <c r="CL41" s="598"/>
      <c r="CM41" s="598"/>
      <c r="CN41" s="169"/>
      <c r="CO41" s="597" t="e">
        <f t="shared" si="3"/>
        <v>#REF!</v>
      </c>
      <c r="CP41" s="597"/>
      <c r="CQ41" s="598" t="e">
        <f>IF(#REF!="","",#REF!)</f>
        <v>#REF!</v>
      </c>
      <c r="CR41" s="598"/>
      <c r="CS41" s="598"/>
      <c r="CT41" s="598"/>
      <c r="CU41" s="598"/>
      <c r="CV41" s="598"/>
      <c r="CW41" s="598"/>
      <c r="CX41" s="598"/>
      <c r="CY41" s="598"/>
      <c r="CZ41" s="598"/>
      <c r="DA41" s="598"/>
      <c r="DB41" s="598"/>
      <c r="DC41" s="598"/>
      <c r="DD41" s="598"/>
      <c r="DE41" s="598"/>
      <c r="DG41" s="599" t="e">
        <f>IF(#REF!="","",#REF!)</f>
        <v>#REF!</v>
      </c>
      <c r="DH41" s="599"/>
      <c r="DI41" s="196"/>
    </row>
    <row r="42" spans="1:113" ht="32.25" customHeight="1" x14ac:dyDescent="0.15">
      <c r="B42" s="193"/>
      <c r="C42" s="597" t="e">
        <f t="shared" si="5"/>
        <v>#REF!</v>
      </c>
      <c r="D42" s="597"/>
      <c r="E42" s="598" t="e">
        <f>IF(#REF!="","",#REF!)</f>
        <v>#REF!</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e">
        <f t="shared" si="2"/>
        <v>#REF!</v>
      </c>
      <c r="BX42" s="597"/>
      <c r="BY42" s="598" t="e">
        <f>IF(#REF!="","",#REF!)</f>
        <v>#REF!</v>
      </c>
      <c r="BZ42" s="598"/>
      <c r="CA42" s="598"/>
      <c r="CB42" s="598"/>
      <c r="CC42" s="598"/>
      <c r="CD42" s="598"/>
      <c r="CE42" s="598"/>
      <c r="CF42" s="598"/>
      <c r="CG42" s="598"/>
      <c r="CH42" s="598"/>
      <c r="CI42" s="598"/>
      <c r="CJ42" s="598"/>
      <c r="CK42" s="598"/>
      <c r="CL42" s="598"/>
      <c r="CM42" s="598"/>
      <c r="CN42" s="169"/>
      <c r="CO42" s="597" t="e">
        <f t="shared" si="3"/>
        <v>#REF!</v>
      </c>
      <c r="CP42" s="597"/>
      <c r="CQ42" s="598" t="e">
        <f>IF(#REF!="","",#REF!)</f>
        <v>#REF!</v>
      </c>
      <c r="CR42" s="598"/>
      <c r="CS42" s="598"/>
      <c r="CT42" s="598"/>
      <c r="CU42" s="598"/>
      <c r="CV42" s="598"/>
      <c r="CW42" s="598"/>
      <c r="CX42" s="598"/>
      <c r="CY42" s="598"/>
      <c r="CZ42" s="598"/>
      <c r="DA42" s="598"/>
      <c r="DB42" s="598"/>
      <c r="DC42" s="598"/>
      <c r="DD42" s="598"/>
      <c r="DE42" s="598"/>
      <c r="DG42" s="599" t="e">
        <f>IF(#REF!="","",#REF!)</f>
        <v>#REF!</v>
      </c>
      <c r="DH42" s="599"/>
      <c r="DI42" s="196"/>
    </row>
    <row r="43" spans="1:113" ht="32.25" customHeight="1" x14ac:dyDescent="0.15">
      <c r="B43" s="193"/>
      <c r="C43" s="597" t="e">
        <f t="shared" si="5"/>
        <v>#REF!</v>
      </c>
      <c r="D43" s="597"/>
      <c r="E43" s="598" t="e">
        <f>IF(#REF!="","",#REF!)</f>
        <v>#REF!</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e">
        <f t="shared" si="2"/>
        <v>#REF!</v>
      </c>
      <c r="BX43" s="597"/>
      <c r="BY43" s="598" t="e">
        <f>IF(#REF!="","",#REF!)</f>
        <v>#REF!</v>
      </c>
      <c r="BZ43" s="598"/>
      <c r="CA43" s="598"/>
      <c r="CB43" s="598"/>
      <c r="CC43" s="598"/>
      <c r="CD43" s="598"/>
      <c r="CE43" s="598"/>
      <c r="CF43" s="598"/>
      <c r="CG43" s="598"/>
      <c r="CH43" s="598"/>
      <c r="CI43" s="598"/>
      <c r="CJ43" s="598"/>
      <c r="CK43" s="598"/>
      <c r="CL43" s="598"/>
      <c r="CM43" s="598"/>
      <c r="CN43" s="169"/>
      <c r="CO43" s="597" t="e">
        <f t="shared" si="3"/>
        <v>#REF!</v>
      </c>
      <c r="CP43" s="597"/>
      <c r="CQ43" s="598" t="e">
        <f>IF(#REF!="","",#REF!)</f>
        <v>#REF!</v>
      </c>
      <c r="CR43" s="598"/>
      <c r="CS43" s="598"/>
      <c r="CT43" s="598"/>
      <c r="CU43" s="598"/>
      <c r="CV43" s="598"/>
      <c r="CW43" s="598"/>
      <c r="CX43" s="598"/>
      <c r="CY43" s="598"/>
      <c r="CZ43" s="598"/>
      <c r="DA43" s="598"/>
      <c r="DB43" s="598"/>
      <c r="DC43" s="598"/>
      <c r="DD43" s="598"/>
      <c r="DE43" s="598"/>
      <c r="DG43" s="599" t="e">
        <f>IF(#REF!="","",#REF!)</f>
        <v>#REF!</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7nZqNe3jidqQsT8eH17zrFkbDKxFZenvNck9X7xrTk4IM9cA3vqt81dpdiOsSxoVFnR4Sc24L+EnKi2iaxCNJg==" saltValue="MT+B/tqrRtxlvrsq5dnUL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31F2F-B0D6-4201-AA05-1ECDC23D7B9D}">
  <sheetPr>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1" t="s">
        <v>537</v>
      </c>
      <c r="D34" s="1151"/>
      <c r="E34" s="1152"/>
      <c r="F34" s="32">
        <v>13.99</v>
      </c>
      <c r="G34" s="33">
        <v>12.9</v>
      </c>
      <c r="H34" s="33">
        <v>12.15</v>
      </c>
      <c r="I34" s="33">
        <v>11.8</v>
      </c>
      <c r="J34" s="34">
        <v>12.15</v>
      </c>
      <c r="K34" s="22"/>
      <c r="L34" s="22"/>
      <c r="M34" s="22"/>
      <c r="N34" s="22"/>
      <c r="O34" s="22"/>
      <c r="P34" s="22"/>
    </row>
    <row r="35" spans="1:16" ht="39" customHeight="1" x14ac:dyDescent="0.15">
      <c r="A35" s="22"/>
      <c r="B35" s="35"/>
      <c r="C35" s="1145" t="s">
        <v>538</v>
      </c>
      <c r="D35" s="1146"/>
      <c r="E35" s="1147"/>
      <c r="F35" s="36">
        <v>6.22</v>
      </c>
      <c r="G35" s="37">
        <v>3.78</v>
      </c>
      <c r="H35" s="37">
        <v>8.9700000000000006</v>
      </c>
      <c r="I35" s="37">
        <v>5.23</v>
      </c>
      <c r="J35" s="38">
        <v>3.59</v>
      </c>
      <c r="K35" s="22"/>
      <c r="L35" s="22"/>
      <c r="M35" s="22"/>
      <c r="N35" s="22"/>
      <c r="O35" s="22"/>
      <c r="P35" s="22"/>
    </row>
    <row r="36" spans="1:16" ht="39" customHeight="1" x14ac:dyDescent="0.15">
      <c r="A36" s="22"/>
      <c r="B36" s="35"/>
      <c r="C36" s="1145" t="s">
        <v>539</v>
      </c>
      <c r="D36" s="1146"/>
      <c r="E36" s="1147"/>
      <c r="F36" s="36">
        <v>0.51</v>
      </c>
      <c r="G36" s="37">
        <v>1.73</v>
      </c>
      <c r="H36" s="37">
        <v>2.2799999999999998</v>
      </c>
      <c r="I36" s="37">
        <v>2.2000000000000002</v>
      </c>
      <c r="J36" s="38">
        <v>0.57999999999999996</v>
      </c>
      <c r="K36" s="22"/>
      <c r="L36" s="22"/>
      <c r="M36" s="22"/>
      <c r="N36" s="22"/>
      <c r="O36" s="22"/>
      <c r="P36" s="22"/>
    </row>
    <row r="37" spans="1:16" ht="39" customHeight="1" x14ac:dyDescent="0.15">
      <c r="A37" s="22"/>
      <c r="B37" s="35"/>
      <c r="C37" s="1145" t="s">
        <v>540</v>
      </c>
      <c r="D37" s="1146"/>
      <c r="E37" s="1147"/>
      <c r="F37" s="36">
        <v>0.91</v>
      </c>
      <c r="G37" s="37">
        <v>0.92</v>
      </c>
      <c r="H37" s="37">
        <v>0.37</v>
      </c>
      <c r="I37" s="37">
        <v>0.56000000000000005</v>
      </c>
      <c r="J37" s="38">
        <v>0.48</v>
      </c>
      <c r="K37" s="22"/>
      <c r="L37" s="22"/>
      <c r="M37" s="22"/>
      <c r="N37" s="22"/>
      <c r="O37" s="22"/>
      <c r="P37" s="22"/>
    </row>
    <row r="38" spans="1:16" ht="39" customHeight="1" x14ac:dyDescent="0.15">
      <c r="A38" s="22"/>
      <c r="B38" s="35"/>
      <c r="C38" s="1145" t="s">
        <v>541</v>
      </c>
      <c r="D38" s="1146"/>
      <c r="E38" s="1147"/>
      <c r="F38" s="36">
        <v>0.02</v>
      </c>
      <c r="G38" s="37">
        <v>0</v>
      </c>
      <c r="H38" s="37">
        <v>0.04</v>
      </c>
      <c r="I38" s="37">
        <v>0.04</v>
      </c>
      <c r="J38" s="38">
        <v>0.05</v>
      </c>
      <c r="K38" s="22"/>
      <c r="L38" s="22"/>
      <c r="M38" s="22"/>
      <c r="N38" s="22"/>
      <c r="O38" s="22"/>
      <c r="P38" s="22"/>
    </row>
    <row r="39" spans="1:16" ht="39" customHeight="1" x14ac:dyDescent="0.15">
      <c r="A39" s="22"/>
      <c r="B39" s="35"/>
      <c r="C39" s="1145" t="s">
        <v>542</v>
      </c>
      <c r="D39" s="1146"/>
      <c r="E39" s="1147"/>
      <c r="F39" s="36">
        <v>0.05</v>
      </c>
      <c r="G39" s="37">
        <v>0.15</v>
      </c>
      <c r="H39" s="37">
        <v>0.46</v>
      </c>
      <c r="I39" s="37">
        <v>0.1</v>
      </c>
      <c r="J39" s="38">
        <v>0.03</v>
      </c>
      <c r="K39" s="22"/>
      <c r="L39" s="22"/>
      <c r="M39" s="22"/>
      <c r="N39" s="22"/>
      <c r="O39" s="22"/>
      <c r="P39" s="22"/>
    </row>
    <row r="40" spans="1:16" ht="39" customHeight="1" x14ac:dyDescent="0.15">
      <c r="A40" s="22"/>
      <c r="B40" s="35"/>
      <c r="C40" s="1145" t="s">
        <v>543</v>
      </c>
      <c r="D40" s="1146"/>
      <c r="E40" s="1147"/>
      <c r="F40" s="36">
        <v>22.07</v>
      </c>
      <c r="G40" s="37">
        <v>20.97</v>
      </c>
      <c r="H40" s="37">
        <v>0.01</v>
      </c>
      <c r="I40" s="37">
        <v>0</v>
      </c>
      <c r="J40" s="38">
        <v>0</v>
      </c>
      <c r="K40" s="22"/>
      <c r="L40" s="22"/>
      <c r="M40" s="22"/>
      <c r="N40" s="22"/>
      <c r="O40" s="22"/>
      <c r="P40" s="22"/>
    </row>
    <row r="41" spans="1:16" ht="39" customHeight="1" x14ac:dyDescent="0.15">
      <c r="A41" s="22"/>
      <c r="B41" s="35"/>
      <c r="C41" s="1145" t="s">
        <v>544</v>
      </c>
      <c r="D41" s="1146"/>
      <c r="E41" s="1147"/>
      <c r="F41" s="36">
        <v>0.01</v>
      </c>
      <c r="G41" s="37">
        <v>0</v>
      </c>
      <c r="H41" s="37">
        <v>0</v>
      </c>
      <c r="I41" s="37">
        <v>0</v>
      </c>
      <c r="J41" s="38">
        <v>0</v>
      </c>
      <c r="K41" s="22"/>
      <c r="L41" s="22"/>
      <c r="M41" s="22"/>
      <c r="N41" s="22"/>
      <c r="O41" s="22"/>
      <c r="P41" s="22"/>
    </row>
    <row r="42" spans="1:16" ht="39" customHeight="1" x14ac:dyDescent="0.15">
      <c r="A42" s="22"/>
      <c r="B42" s="39"/>
      <c r="C42" s="1145" t="s">
        <v>545</v>
      </c>
      <c r="D42" s="1146"/>
      <c r="E42" s="1147"/>
      <c r="F42" s="36" t="s">
        <v>491</v>
      </c>
      <c r="G42" s="37" t="s">
        <v>491</v>
      </c>
      <c r="H42" s="37" t="s">
        <v>491</v>
      </c>
      <c r="I42" s="37" t="s">
        <v>491</v>
      </c>
      <c r="J42" s="38" t="s">
        <v>491</v>
      </c>
      <c r="K42" s="22"/>
      <c r="L42" s="22"/>
      <c r="M42" s="22"/>
      <c r="N42" s="22"/>
      <c r="O42" s="22"/>
      <c r="P42" s="22"/>
    </row>
    <row r="43" spans="1:16" ht="39" customHeight="1" thickBot="1" x14ac:dyDescent="0.2">
      <c r="A43" s="22"/>
      <c r="B43" s="40"/>
      <c r="C43" s="1148" t="s">
        <v>546</v>
      </c>
      <c r="D43" s="1149"/>
      <c r="E43" s="1150"/>
      <c r="F43" s="41">
        <v>0</v>
      </c>
      <c r="G43" s="42">
        <v>0</v>
      </c>
      <c r="H43" s="42">
        <v>0.01</v>
      </c>
      <c r="I43" s="42">
        <v>0.31</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P53wrL1vYNNhC2s2MAkNC41ulkl4Cwj9vKlhaicpiaUGFv8uHLtFtc2xwDdjH7wpiCNehhtPINumJm0vLNCHlQ==" saltValue="Hht6re+IJp0Vi4M7rTZ/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1A82C-3BD7-4E87-BB1F-817EF6202FA4}">
  <sheetPr>
    <pageSetUpPr fitToPage="1"/>
  </sheetPr>
  <dimension ref="A1:U64"/>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863</v>
      </c>
      <c r="L45" s="60">
        <v>875</v>
      </c>
      <c r="M45" s="60">
        <v>896</v>
      </c>
      <c r="N45" s="60">
        <v>848</v>
      </c>
      <c r="O45" s="61">
        <v>842</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491</v>
      </c>
      <c r="L46" s="64" t="s">
        <v>491</v>
      </c>
      <c r="M46" s="64" t="s">
        <v>491</v>
      </c>
      <c r="N46" s="64" t="s">
        <v>491</v>
      </c>
      <c r="O46" s="65" t="s">
        <v>491</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491</v>
      </c>
      <c r="L47" s="64" t="s">
        <v>491</v>
      </c>
      <c r="M47" s="64" t="s">
        <v>491</v>
      </c>
      <c r="N47" s="64" t="s">
        <v>491</v>
      </c>
      <c r="O47" s="65" t="s">
        <v>491</v>
      </c>
      <c r="P47" s="48"/>
      <c r="Q47" s="48"/>
      <c r="R47" s="48"/>
      <c r="S47" s="48"/>
      <c r="T47" s="48"/>
      <c r="U47" s="48"/>
    </row>
    <row r="48" spans="1:21" ht="30.75" customHeight="1" x14ac:dyDescent="0.15">
      <c r="A48" s="48"/>
      <c r="B48" s="1155"/>
      <c r="C48" s="1156"/>
      <c r="D48" s="62"/>
      <c r="E48" s="1161" t="s">
        <v>13</v>
      </c>
      <c r="F48" s="1161"/>
      <c r="G48" s="1161"/>
      <c r="H48" s="1161"/>
      <c r="I48" s="1161"/>
      <c r="J48" s="1162"/>
      <c r="K48" s="63">
        <v>611</v>
      </c>
      <c r="L48" s="64">
        <v>514</v>
      </c>
      <c r="M48" s="64">
        <v>541</v>
      </c>
      <c r="N48" s="64">
        <v>482</v>
      </c>
      <c r="O48" s="65">
        <v>471</v>
      </c>
      <c r="P48" s="48"/>
      <c r="Q48" s="48"/>
      <c r="R48" s="48"/>
      <c r="S48" s="48"/>
      <c r="T48" s="48"/>
      <c r="U48" s="48"/>
    </row>
    <row r="49" spans="1:21" ht="30.75" customHeight="1" x14ac:dyDescent="0.15">
      <c r="A49" s="48"/>
      <c r="B49" s="1155"/>
      <c r="C49" s="1156"/>
      <c r="D49" s="62"/>
      <c r="E49" s="1161" t="s">
        <v>14</v>
      </c>
      <c r="F49" s="1161"/>
      <c r="G49" s="1161"/>
      <c r="H49" s="1161"/>
      <c r="I49" s="1161"/>
      <c r="J49" s="1162"/>
      <c r="K49" s="63">
        <v>12</v>
      </c>
      <c r="L49" s="64">
        <v>49</v>
      </c>
      <c r="M49" s="64">
        <v>61</v>
      </c>
      <c r="N49" s="64">
        <v>63</v>
      </c>
      <c r="O49" s="65">
        <v>63</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v>0</v>
      </c>
      <c r="O50" s="65">
        <v>0</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t="s">
        <v>491</v>
      </c>
      <c r="O51" s="65" t="s">
        <v>491</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1119</v>
      </c>
      <c r="L52" s="64">
        <v>1088</v>
      </c>
      <c r="M52" s="64">
        <v>1111</v>
      </c>
      <c r="N52" s="64">
        <v>1068</v>
      </c>
      <c r="O52" s="65">
        <v>1033</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367</v>
      </c>
      <c r="L53" s="69">
        <v>350</v>
      </c>
      <c r="M53" s="69">
        <v>387</v>
      </c>
      <c r="N53" s="69">
        <v>325</v>
      </c>
      <c r="O53" s="70">
        <v>343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tiBXMs0jV3BZRKCR4uUKJDYx8ES+Vz+xGjXk8bOorPx7jvMqGaM4eFH5CGZq6SStJFnR8EYmvhDqxh5MfGyxwA==" saltValue="mIEdpAGAOni8tjlPzHAIi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5148-0441-4653-BC5E-99153E5FFF00}">
  <sheetPr>
    <pageSetUpPr fitToPage="1"/>
  </sheetPr>
  <dimension ref="B1:M55"/>
  <sheetViews>
    <sheetView showGridLines="0"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84" t="s">
        <v>30</v>
      </c>
      <c r="C41" s="1185"/>
      <c r="D41" s="105"/>
      <c r="E41" s="1190" t="s">
        <v>31</v>
      </c>
      <c r="F41" s="1190"/>
      <c r="G41" s="1190"/>
      <c r="H41" s="1191"/>
      <c r="I41" s="338">
        <v>10592</v>
      </c>
      <c r="J41" s="339">
        <v>10274</v>
      </c>
      <c r="K41" s="339">
        <v>9917</v>
      </c>
      <c r="L41" s="339">
        <v>8087</v>
      </c>
      <c r="M41" s="340">
        <v>7736</v>
      </c>
    </row>
    <row r="42" spans="2:13" ht="27.75" customHeight="1" x14ac:dyDescent="0.15">
      <c r="B42" s="1186"/>
      <c r="C42" s="1187"/>
      <c r="D42" s="106"/>
      <c r="E42" s="1192" t="s">
        <v>32</v>
      </c>
      <c r="F42" s="1192"/>
      <c r="G42" s="1192"/>
      <c r="H42" s="1193"/>
      <c r="I42" s="341" t="s">
        <v>491</v>
      </c>
      <c r="J42" s="342" t="s">
        <v>491</v>
      </c>
      <c r="K42" s="342" t="s">
        <v>491</v>
      </c>
      <c r="L42" s="342" t="s">
        <v>491</v>
      </c>
      <c r="M42" s="343" t="s">
        <v>491</v>
      </c>
    </row>
    <row r="43" spans="2:13" ht="27.75" customHeight="1" x14ac:dyDescent="0.15">
      <c r="B43" s="1186"/>
      <c r="C43" s="1187"/>
      <c r="D43" s="106"/>
      <c r="E43" s="1192" t="s">
        <v>33</v>
      </c>
      <c r="F43" s="1192"/>
      <c r="G43" s="1192"/>
      <c r="H43" s="1193"/>
      <c r="I43" s="341">
        <v>5978</v>
      </c>
      <c r="J43" s="342">
        <v>5656</v>
      </c>
      <c r="K43" s="342">
        <v>5528</v>
      </c>
      <c r="L43" s="342">
        <v>5278</v>
      </c>
      <c r="M43" s="343">
        <v>5194</v>
      </c>
    </row>
    <row r="44" spans="2:13" ht="27.75" customHeight="1" x14ac:dyDescent="0.15">
      <c r="B44" s="1186"/>
      <c r="C44" s="1187"/>
      <c r="D44" s="106"/>
      <c r="E44" s="1192" t="s">
        <v>34</v>
      </c>
      <c r="F44" s="1192"/>
      <c r="G44" s="1192"/>
      <c r="H44" s="1193"/>
      <c r="I44" s="341">
        <v>368</v>
      </c>
      <c r="J44" s="342">
        <v>332</v>
      </c>
      <c r="K44" s="342">
        <v>285</v>
      </c>
      <c r="L44" s="342">
        <v>240</v>
      </c>
      <c r="M44" s="343">
        <v>193</v>
      </c>
    </row>
    <row r="45" spans="2:13" ht="27.75" customHeight="1" x14ac:dyDescent="0.15">
      <c r="B45" s="1186"/>
      <c r="C45" s="1187"/>
      <c r="D45" s="106"/>
      <c r="E45" s="1192" t="s">
        <v>35</v>
      </c>
      <c r="F45" s="1192"/>
      <c r="G45" s="1192"/>
      <c r="H45" s="1193"/>
      <c r="I45" s="341">
        <v>1191</v>
      </c>
      <c r="J45" s="342">
        <v>1132</v>
      </c>
      <c r="K45" s="342">
        <v>1206</v>
      </c>
      <c r="L45" s="342">
        <v>1165</v>
      </c>
      <c r="M45" s="343">
        <v>1160</v>
      </c>
    </row>
    <row r="46" spans="2:13" ht="27.75" customHeight="1" x14ac:dyDescent="0.15">
      <c r="B46" s="1186"/>
      <c r="C46" s="1187"/>
      <c r="D46" s="107"/>
      <c r="E46" s="1192" t="s">
        <v>36</v>
      </c>
      <c r="F46" s="1192"/>
      <c r="G46" s="1192"/>
      <c r="H46" s="1193"/>
      <c r="I46" s="341">
        <v>4</v>
      </c>
      <c r="J46" s="342" t="s">
        <v>491</v>
      </c>
      <c r="K46" s="342">
        <v>3</v>
      </c>
      <c r="L46" s="342">
        <v>4</v>
      </c>
      <c r="M46" s="343" t="s">
        <v>491</v>
      </c>
    </row>
    <row r="47" spans="2:13" ht="27.75" customHeight="1" x14ac:dyDescent="0.15">
      <c r="B47" s="1186"/>
      <c r="C47" s="1187"/>
      <c r="D47" s="108"/>
      <c r="E47" s="1194" t="s">
        <v>37</v>
      </c>
      <c r="F47" s="1195"/>
      <c r="G47" s="1195"/>
      <c r="H47" s="1196"/>
      <c r="I47" s="341" t="s">
        <v>491</v>
      </c>
      <c r="J47" s="342" t="s">
        <v>491</v>
      </c>
      <c r="K47" s="342" t="s">
        <v>491</v>
      </c>
      <c r="L47" s="342" t="s">
        <v>491</v>
      </c>
      <c r="M47" s="343" t="s">
        <v>491</v>
      </c>
    </row>
    <row r="48" spans="2:13" ht="27.75" customHeight="1" x14ac:dyDescent="0.15">
      <c r="B48" s="1186"/>
      <c r="C48" s="1187"/>
      <c r="D48" s="106"/>
      <c r="E48" s="1192" t="s">
        <v>38</v>
      </c>
      <c r="F48" s="1192"/>
      <c r="G48" s="1192"/>
      <c r="H48" s="1193"/>
      <c r="I48" s="341" t="s">
        <v>491</v>
      </c>
      <c r="J48" s="342" t="s">
        <v>491</v>
      </c>
      <c r="K48" s="342" t="s">
        <v>491</v>
      </c>
      <c r="L48" s="342" t="s">
        <v>491</v>
      </c>
      <c r="M48" s="343" t="s">
        <v>491</v>
      </c>
    </row>
    <row r="49" spans="2:13" ht="27.75" customHeight="1" x14ac:dyDescent="0.15">
      <c r="B49" s="1188"/>
      <c r="C49" s="1189"/>
      <c r="D49" s="106"/>
      <c r="E49" s="1192" t="s">
        <v>39</v>
      </c>
      <c r="F49" s="1192"/>
      <c r="G49" s="1192"/>
      <c r="H49" s="1193"/>
      <c r="I49" s="341" t="s">
        <v>491</v>
      </c>
      <c r="J49" s="342" t="s">
        <v>491</v>
      </c>
      <c r="K49" s="342" t="s">
        <v>491</v>
      </c>
      <c r="L49" s="342" t="s">
        <v>491</v>
      </c>
      <c r="M49" s="343" t="s">
        <v>491</v>
      </c>
    </row>
    <row r="50" spans="2:13" ht="27.75" customHeight="1" x14ac:dyDescent="0.15">
      <c r="B50" s="1197" t="s">
        <v>40</v>
      </c>
      <c r="C50" s="1198"/>
      <c r="D50" s="109"/>
      <c r="E50" s="1192" t="s">
        <v>41</v>
      </c>
      <c r="F50" s="1192"/>
      <c r="G50" s="1192"/>
      <c r="H50" s="1193"/>
      <c r="I50" s="341">
        <v>6608</v>
      </c>
      <c r="J50" s="342">
        <v>8458</v>
      </c>
      <c r="K50" s="342">
        <v>9955</v>
      </c>
      <c r="L50" s="342">
        <v>9438</v>
      </c>
      <c r="M50" s="343">
        <v>9831</v>
      </c>
    </row>
    <row r="51" spans="2:13" ht="27.75" customHeight="1" x14ac:dyDescent="0.15">
      <c r="B51" s="1186"/>
      <c r="C51" s="1187"/>
      <c r="D51" s="106"/>
      <c r="E51" s="1192" t="s">
        <v>42</v>
      </c>
      <c r="F51" s="1192"/>
      <c r="G51" s="1192"/>
      <c r="H51" s="1193"/>
      <c r="I51" s="341">
        <v>3371</v>
      </c>
      <c r="J51" s="342">
        <v>2892</v>
      </c>
      <c r="K51" s="342">
        <v>2422</v>
      </c>
      <c r="L51" s="342">
        <v>2004</v>
      </c>
      <c r="M51" s="343">
        <v>1888</v>
      </c>
    </row>
    <row r="52" spans="2:13" ht="27.75" customHeight="1" x14ac:dyDescent="0.15">
      <c r="B52" s="1188"/>
      <c r="C52" s="1189"/>
      <c r="D52" s="106"/>
      <c r="E52" s="1192" t="s">
        <v>43</v>
      </c>
      <c r="F52" s="1192"/>
      <c r="G52" s="1192"/>
      <c r="H52" s="1193"/>
      <c r="I52" s="341">
        <v>11148</v>
      </c>
      <c r="J52" s="342">
        <v>10814</v>
      </c>
      <c r="K52" s="342">
        <v>10337</v>
      </c>
      <c r="L52" s="342">
        <v>9937</v>
      </c>
      <c r="M52" s="343">
        <v>9327</v>
      </c>
    </row>
    <row r="53" spans="2:13" ht="27.75" customHeight="1" thickBot="1" x14ac:dyDescent="0.2">
      <c r="B53" s="1199" t="s">
        <v>19</v>
      </c>
      <c r="C53" s="1200"/>
      <c r="D53" s="110"/>
      <c r="E53" s="1201" t="s">
        <v>44</v>
      </c>
      <c r="F53" s="1201"/>
      <c r="G53" s="1201"/>
      <c r="H53" s="1202"/>
      <c r="I53" s="344">
        <v>-2993</v>
      </c>
      <c r="J53" s="345">
        <v>-4771</v>
      </c>
      <c r="K53" s="345">
        <v>-5774</v>
      </c>
      <c r="L53" s="345">
        <v>-6605</v>
      </c>
      <c r="M53" s="346">
        <v>-6763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8XqErK2I49yWKP27HxgNwcb8l6qbWIaefjKk0F/W/I9MYw34DF6mH+/m0gi0qCGsd0D8VH02Mo7XS0ZhGwoEWQ==" saltValue="qfgrBpppUhfzQRcK5+DB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40" zoomScaleNormal="4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11" t="s">
        <v>46</v>
      </c>
      <c r="D55" s="1211"/>
      <c r="E55" s="1212"/>
      <c r="F55" s="347">
        <v>3026</v>
      </c>
      <c r="G55" s="347">
        <v>3377</v>
      </c>
      <c r="H55" s="348">
        <v>3454</v>
      </c>
    </row>
    <row r="56" spans="2:8" ht="52.5" customHeight="1" x14ac:dyDescent="0.15">
      <c r="B56" s="122"/>
      <c r="C56" s="1213" t="s">
        <v>47</v>
      </c>
      <c r="D56" s="1213"/>
      <c r="E56" s="1214"/>
      <c r="F56" s="349">
        <v>2</v>
      </c>
      <c r="G56" s="349">
        <v>2</v>
      </c>
      <c r="H56" s="350">
        <v>35</v>
      </c>
    </row>
    <row r="57" spans="2:8" ht="53.25" customHeight="1" x14ac:dyDescent="0.15">
      <c r="B57" s="122"/>
      <c r="C57" s="1215" t="s">
        <v>48</v>
      </c>
      <c r="D57" s="1215"/>
      <c r="E57" s="1216"/>
      <c r="F57" s="351">
        <v>5359</v>
      </c>
      <c r="G57" s="351">
        <v>4604</v>
      </c>
      <c r="H57" s="352">
        <v>5107</v>
      </c>
    </row>
    <row r="58" spans="2:8" ht="45.75" customHeight="1" x14ac:dyDescent="0.15">
      <c r="B58" s="123"/>
      <c r="C58" s="1203" t="s">
        <v>560</v>
      </c>
      <c r="D58" s="1204"/>
      <c r="E58" s="1205"/>
      <c r="F58" s="353">
        <v>3727</v>
      </c>
      <c r="G58" s="353">
        <v>2857</v>
      </c>
      <c r="H58" s="354">
        <v>3359</v>
      </c>
    </row>
    <row r="59" spans="2:8" ht="45.75" customHeight="1" x14ac:dyDescent="0.15">
      <c r="B59" s="123"/>
      <c r="C59" s="1203" t="s">
        <v>561</v>
      </c>
      <c r="D59" s="1204"/>
      <c r="E59" s="1205"/>
      <c r="F59" s="353">
        <v>1166</v>
      </c>
      <c r="G59" s="353">
        <v>1322</v>
      </c>
      <c r="H59" s="354">
        <v>1324</v>
      </c>
    </row>
    <row r="60" spans="2:8" ht="45.75" customHeight="1" x14ac:dyDescent="0.15">
      <c r="B60" s="123"/>
      <c r="C60" s="1203" t="s">
        <v>562</v>
      </c>
      <c r="D60" s="1204"/>
      <c r="E60" s="1205"/>
      <c r="F60" s="353">
        <v>111</v>
      </c>
      <c r="G60" s="353">
        <v>115</v>
      </c>
      <c r="H60" s="354">
        <v>118</v>
      </c>
    </row>
    <row r="61" spans="2:8" ht="45.75" customHeight="1" x14ac:dyDescent="0.15">
      <c r="B61" s="123"/>
      <c r="C61" s="1203" t="s">
        <v>563</v>
      </c>
      <c r="D61" s="1204"/>
      <c r="E61" s="1205"/>
      <c r="F61" s="353">
        <v>108</v>
      </c>
      <c r="G61" s="353">
        <v>109</v>
      </c>
      <c r="H61" s="354">
        <v>109</v>
      </c>
    </row>
    <row r="62" spans="2:8" ht="45.75" customHeight="1" thickBot="1" x14ac:dyDescent="0.2">
      <c r="B62" s="124"/>
      <c r="C62" s="1206" t="s">
        <v>564</v>
      </c>
      <c r="D62" s="1207"/>
      <c r="E62" s="1208"/>
      <c r="F62" s="355">
        <v>38</v>
      </c>
      <c r="G62" s="355">
        <v>45</v>
      </c>
      <c r="H62" s="356">
        <v>53</v>
      </c>
    </row>
    <row r="63" spans="2:8" ht="52.5" customHeight="1" thickBot="1" x14ac:dyDescent="0.2">
      <c r="B63" s="125"/>
      <c r="C63" s="1209" t="s">
        <v>49</v>
      </c>
      <c r="D63" s="1209"/>
      <c r="E63" s="1210"/>
      <c r="F63" s="357">
        <v>8388</v>
      </c>
      <c r="G63" s="357">
        <v>7984</v>
      </c>
      <c r="H63" s="358">
        <v>8596</v>
      </c>
    </row>
    <row r="64" spans="2:8" x14ac:dyDescent="0.15"/>
  </sheetData>
  <sheetProtection algorithmName="SHA-512" hashValue="z7WFur+REmeGEi60SCaYXSbfq+AjOcVFD/9cOuK+DQoGo+5EO98+0cpbB9udVCtDNoYuz9Y3pHAQJE4BNZ8quQ==" saltValue="r/BmxvpaL0IWe4CS8QtWM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529</v>
      </c>
      <c r="G2" s="139"/>
      <c r="H2" s="140"/>
    </row>
    <row r="3" spans="1:8" x14ac:dyDescent="0.15">
      <c r="A3" s="136" t="s">
        <v>522</v>
      </c>
      <c r="B3" s="141"/>
      <c r="C3" s="142"/>
      <c r="D3" s="143">
        <v>75516</v>
      </c>
      <c r="E3" s="144"/>
      <c r="F3" s="145">
        <v>52068</v>
      </c>
      <c r="G3" s="146"/>
      <c r="H3" s="147"/>
    </row>
    <row r="4" spans="1:8" x14ac:dyDescent="0.15">
      <c r="A4" s="148"/>
      <c r="B4" s="149"/>
      <c r="C4" s="150"/>
      <c r="D4" s="151">
        <v>21900</v>
      </c>
      <c r="E4" s="152"/>
      <c r="F4" s="153">
        <v>26936</v>
      </c>
      <c r="G4" s="154"/>
      <c r="H4" s="155"/>
    </row>
    <row r="5" spans="1:8" x14ac:dyDescent="0.15">
      <c r="A5" s="136" t="s">
        <v>524</v>
      </c>
      <c r="B5" s="141"/>
      <c r="C5" s="142"/>
      <c r="D5" s="143">
        <v>19560</v>
      </c>
      <c r="E5" s="144"/>
      <c r="F5" s="145">
        <v>47161</v>
      </c>
      <c r="G5" s="146"/>
      <c r="H5" s="147"/>
    </row>
    <row r="6" spans="1:8" x14ac:dyDescent="0.15">
      <c r="A6" s="148"/>
      <c r="B6" s="149"/>
      <c r="C6" s="150"/>
      <c r="D6" s="151">
        <v>13260</v>
      </c>
      <c r="E6" s="152"/>
      <c r="F6" s="153">
        <v>24595</v>
      </c>
      <c r="G6" s="154"/>
      <c r="H6" s="155"/>
    </row>
    <row r="7" spans="1:8" x14ac:dyDescent="0.15">
      <c r="A7" s="136" t="s">
        <v>525</v>
      </c>
      <c r="B7" s="141"/>
      <c r="C7" s="142"/>
      <c r="D7" s="143">
        <v>34320</v>
      </c>
      <c r="E7" s="144"/>
      <c r="F7" s="145">
        <v>43423</v>
      </c>
      <c r="G7" s="146"/>
      <c r="H7" s="147"/>
    </row>
    <row r="8" spans="1:8" x14ac:dyDescent="0.15">
      <c r="A8" s="148"/>
      <c r="B8" s="149"/>
      <c r="C8" s="150"/>
      <c r="D8" s="151">
        <v>16715</v>
      </c>
      <c r="E8" s="152"/>
      <c r="F8" s="153">
        <v>22207</v>
      </c>
      <c r="G8" s="154"/>
      <c r="H8" s="155"/>
    </row>
    <row r="9" spans="1:8" x14ac:dyDescent="0.15">
      <c r="A9" s="136" t="s">
        <v>526</v>
      </c>
      <c r="B9" s="141"/>
      <c r="C9" s="142"/>
      <c r="D9" s="143">
        <v>27254</v>
      </c>
      <c r="E9" s="144"/>
      <c r="F9" s="145">
        <v>45265</v>
      </c>
      <c r="G9" s="146"/>
      <c r="H9" s="147"/>
    </row>
    <row r="10" spans="1:8" x14ac:dyDescent="0.15">
      <c r="A10" s="148"/>
      <c r="B10" s="149"/>
      <c r="C10" s="150"/>
      <c r="D10" s="151">
        <v>15626</v>
      </c>
      <c r="E10" s="152"/>
      <c r="F10" s="153">
        <v>22600</v>
      </c>
      <c r="G10" s="154"/>
      <c r="H10" s="155"/>
    </row>
    <row r="11" spans="1:8" x14ac:dyDescent="0.15">
      <c r="A11" s="136" t="s">
        <v>527</v>
      </c>
      <c r="B11" s="141"/>
      <c r="C11" s="142"/>
      <c r="D11" s="143">
        <v>24221</v>
      </c>
      <c r="E11" s="144"/>
      <c r="F11" s="145">
        <v>54621</v>
      </c>
      <c r="G11" s="146"/>
      <c r="H11" s="147"/>
    </row>
    <row r="12" spans="1:8" x14ac:dyDescent="0.15">
      <c r="A12" s="148"/>
      <c r="B12" s="149"/>
      <c r="C12" s="156"/>
      <c r="D12" s="151">
        <v>15915</v>
      </c>
      <c r="E12" s="152"/>
      <c r="F12" s="153">
        <v>30892</v>
      </c>
      <c r="G12" s="154"/>
      <c r="H12" s="155"/>
    </row>
    <row r="13" spans="1:8" x14ac:dyDescent="0.15">
      <c r="A13" s="136"/>
      <c r="B13" s="141"/>
      <c r="C13" s="157"/>
      <c r="D13" s="158">
        <v>36174</v>
      </c>
      <c r="E13" s="159"/>
      <c r="F13" s="160">
        <v>48508</v>
      </c>
      <c r="G13" s="161"/>
      <c r="H13" s="147"/>
    </row>
    <row r="14" spans="1:8" x14ac:dyDescent="0.15">
      <c r="A14" s="148"/>
      <c r="B14" s="149"/>
      <c r="C14" s="150"/>
      <c r="D14" s="151">
        <v>16683</v>
      </c>
      <c r="E14" s="152"/>
      <c r="F14" s="153">
        <v>25446</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6.23</v>
      </c>
      <c r="C19" s="162">
        <f>ROUND(VALUE(SUBSTITUTE(実質収支比率等に係る経年分析!G$48,"▲","-")),2)</f>
        <v>3.78</v>
      </c>
      <c r="D19" s="162">
        <f>ROUND(VALUE(SUBSTITUTE(実質収支比率等に係る経年分析!H$48,"▲","-")),2)</f>
        <v>8.98</v>
      </c>
      <c r="E19" s="162">
        <f>ROUND(VALUE(SUBSTITUTE(実質収支比率等に係る経年分析!I$48,"▲","-")),2)</f>
        <v>5.24</v>
      </c>
      <c r="F19" s="162">
        <f>ROUND(VALUE(SUBSTITUTE(実質収支比率等に係る経年分析!J$48,"▲","-")),2)</f>
        <v>3.6</v>
      </c>
    </row>
    <row r="20" spans="1:11" x14ac:dyDescent="0.15">
      <c r="A20" s="162" t="s">
        <v>53</v>
      </c>
      <c r="B20" s="162">
        <f>ROUND(VALUE(SUBSTITUTE(実質収支比率等に係る経年分析!F$47,"▲","-")),2)</f>
        <v>21.78</v>
      </c>
      <c r="C20" s="162">
        <f>ROUND(VALUE(SUBSTITUTE(実質収支比率等に係る経年分析!G$47,"▲","-")),2)</f>
        <v>29.44</v>
      </c>
      <c r="D20" s="162">
        <f>ROUND(VALUE(SUBSTITUTE(実質収支比率等に係る経年分析!H$47,"▲","-")),2)</f>
        <v>39.25</v>
      </c>
      <c r="E20" s="162">
        <f>ROUND(VALUE(SUBSTITUTE(実質収支比率等に係る経年分析!I$47,"▲","-")),2)</f>
        <v>42.76</v>
      </c>
      <c r="F20" s="162">
        <f>ROUND(VALUE(SUBSTITUTE(実質収支比率等に係る経年分析!J$47,"▲","-")),2)</f>
        <v>42.78</v>
      </c>
    </row>
    <row r="21" spans="1:11" x14ac:dyDescent="0.15">
      <c r="A21" s="162" t="s">
        <v>54</v>
      </c>
      <c r="B21" s="162">
        <f>IF(ISNUMBER(VALUE(SUBSTITUTE(実質収支比率等に係る経年分析!F$49,"▲","-"))),ROUND(VALUE(SUBSTITUTE(実質収支比率等に係る経年分析!F$49,"▲","-")),2),NA())</f>
        <v>-0.54</v>
      </c>
      <c r="C21" s="162">
        <f>IF(ISNUMBER(VALUE(SUBSTITUTE(実質収支比率等に係る経年分析!G$49,"▲","-"))),ROUND(VALUE(SUBSTITUTE(実質収支比率等に係る経年分析!G$49,"▲","-")),2),NA())</f>
        <v>0.81</v>
      </c>
      <c r="D21" s="162">
        <f>IF(ISNUMBER(VALUE(SUBSTITUTE(実質収支比率等に係る経年分析!H$49,"▲","-"))),ROUND(VALUE(SUBSTITUTE(実質収支比率等に係る経年分析!H$49,"▲","-")),2),NA())</f>
        <v>10.84</v>
      </c>
      <c r="E21" s="162">
        <f>IF(ISNUMBER(VALUE(SUBSTITUTE(実質収支比率等に係る経年分析!I$49,"▲","-"))),ROUND(VALUE(SUBSTITUTE(実質収支比率等に係る経年分析!I$49,"▲","-")),2),NA())</f>
        <v>9.6</v>
      </c>
      <c r="F21" s="162">
        <f>IF(ISNUMBER(VALUE(SUBSTITUTE(実質収支比率等に係る経年分析!J$49,"▲","-"))),ROUND(VALUE(SUBSTITUTE(実質収支比率等に係る経年分析!J$49,"▲","-")),2),NA())</f>
        <v>-5.29</v>
      </c>
    </row>
    <row r="24" spans="1:11" x14ac:dyDescent="0.15">
      <c r="A24" s="132" t="s">
        <v>55</v>
      </c>
    </row>
    <row r="25" spans="1:11" x14ac:dyDescent="0.15">
      <c r="A25" s="163"/>
      <c r="B25" s="163" t="e">
        <f>#REF!</f>
        <v>#REF!</v>
      </c>
      <c r="C25" s="163"/>
      <c r="D25" s="163" t="e">
        <f>#REF!</f>
        <v>#REF!</v>
      </c>
      <c r="E25" s="163"/>
      <c r="F25" s="163" t="e">
        <f>#REF!</f>
        <v>#REF!</v>
      </c>
      <c r="G25" s="163"/>
      <c r="H25" s="163" t="e">
        <f>#REF!</f>
        <v>#REF!</v>
      </c>
      <c r="I25" s="163"/>
      <c r="J25" s="163" t="e">
        <f>#REF!</f>
        <v>#REF!</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e">
        <f>IF(#REF!="",NA(),#REF!)</f>
        <v>#REF!</v>
      </c>
      <c r="B27" s="163" t="e">
        <f>IF(ROUND(VALUE(SUBSTITUTE(#REF!,"▲", "-")), 2) &lt; 0, ABS(ROUND(VALUE(SUBSTITUTE(#REF!,"▲", "-")), 2)), NA())</f>
        <v>#REF!</v>
      </c>
      <c r="C27" s="163" t="e">
        <f>IF(ROUND(VALUE(SUBSTITUTE(#REF!,"▲", "-")), 2) &gt;= 0, ABS(ROUND(VALUE(SUBSTITUTE(#REF!,"▲", "-")), 2)), NA())</f>
        <v>#REF!</v>
      </c>
      <c r="D27" s="163" t="e">
        <f>IF(ROUND(VALUE(SUBSTITUTE(#REF!,"▲", "-")), 2) &lt; 0, ABS(ROUND(VALUE(SUBSTITUTE(#REF!,"▲", "-")), 2)), NA())</f>
        <v>#REF!</v>
      </c>
      <c r="E27" s="163" t="e">
        <f>IF(ROUND(VALUE(SUBSTITUTE(#REF!,"▲", "-")), 2) &gt;= 0, ABS(ROUND(VALUE(SUBSTITUTE(#REF!,"▲", "-")), 2)), NA())</f>
        <v>#REF!</v>
      </c>
      <c r="F27" s="163" t="e">
        <f>IF(ROUND(VALUE(SUBSTITUTE(#REF!,"▲", "-")), 2) &lt; 0, ABS(ROUND(VALUE(SUBSTITUTE(#REF!,"▲", "-")), 2)), NA())</f>
        <v>#REF!</v>
      </c>
      <c r="G27" s="163" t="e">
        <f>IF(ROUND(VALUE(SUBSTITUTE(#REF!,"▲", "-")), 2) &gt;= 0, ABS(ROUND(VALUE(SUBSTITUTE(#REF!,"▲", "-")), 2)), NA())</f>
        <v>#REF!</v>
      </c>
      <c r="H27" s="163" t="e">
        <f>IF(ROUND(VALUE(SUBSTITUTE(#REF!,"▲", "-")), 2) &lt; 0, ABS(ROUND(VALUE(SUBSTITUTE(#REF!,"▲", "-")), 2)), NA())</f>
        <v>#REF!</v>
      </c>
      <c r="I27" s="163" t="e">
        <f>IF(ROUND(VALUE(SUBSTITUTE(#REF!,"▲", "-")), 2) &gt;= 0, ABS(ROUND(VALUE(SUBSTITUTE(#REF!,"▲", "-")), 2)), NA())</f>
        <v>#REF!</v>
      </c>
      <c r="J27" s="163" t="e">
        <f>IF(ROUND(VALUE(SUBSTITUTE(#REF!,"▲", "-")), 2) &lt; 0, ABS(ROUND(VALUE(SUBSTITUTE(#REF!,"▲", "-")), 2)), NA())</f>
        <v>#REF!</v>
      </c>
      <c r="K27" s="163" t="e">
        <f>IF(ROUND(VALUE(SUBSTITUTE(#REF!,"▲", "-")), 2) &gt;= 0, ABS(ROUND(VALUE(SUBSTITUTE(#REF!,"▲", "-")), 2)), NA())</f>
        <v>#REF!</v>
      </c>
    </row>
    <row r="28" spans="1:11" x14ac:dyDescent="0.15">
      <c r="A28" s="163" t="e">
        <f>IF(#REF!="",NA(),#REF!)</f>
        <v>#REF!</v>
      </c>
      <c r="B28" s="163" t="e">
        <f>IF(ROUND(VALUE(SUBSTITUTE(#REF!,"▲", "-")), 2) &lt; 0, ABS(ROUND(VALUE(SUBSTITUTE(#REF!,"▲", "-")), 2)), NA())</f>
        <v>#REF!</v>
      </c>
      <c r="C28" s="163" t="e">
        <f>IF(ROUND(VALUE(SUBSTITUTE(#REF!,"▲", "-")), 2) &gt;= 0, ABS(ROUND(VALUE(SUBSTITUTE(#REF!,"▲", "-")), 2)), NA())</f>
        <v>#REF!</v>
      </c>
      <c r="D28" s="163" t="e">
        <f>IF(ROUND(VALUE(SUBSTITUTE(#REF!,"▲", "-")), 2) &lt; 0, ABS(ROUND(VALUE(SUBSTITUTE(#REF!,"▲", "-")), 2)), NA())</f>
        <v>#REF!</v>
      </c>
      <c r="E28" s="163" t="e">
        <f>IF(ROUND(VALUE(SUBSTITUTE(#REF!,"▲", "-")), 2) &gt;= 0, ABS(ROUND(VALUE(SUBSTITUTE(#REF!,"▲", "-")), 2)), NA())</f>
        <v>#REF!</v>
      </c>
      <c r="F28" s="163" t="e">
        <f>IF(ROUND(VALUE(SUBSTITUTE(#REF!,"▲", "-")), 2) &lt; 0, ABS(ROUND(VALUE(SUBSTITUTE(#REF!,"▲", "-")), 2)), NA())</f>
        <v>#REF!</v>
      </c>
      <c r="G28" s="163" t="e">
        <f>IF(ROUND(VALUE(SUBSTITUTE(#REF!,"▲", "-")), 2) &gt;= 0, ABS(ROUND(VALUE(SUBSTITUTE(#REF!,"▲", "-")), 2)), NA())</f>
        <v>#REF!</v>
      </c>
      <c r="H28" s="163" t="e">
        <f>IF(ROUND(VALUE(SUBSTITUTE(#REF!,"▲", "-")), 2) &lt; 0, ABS(ROUND(VALUE(SUBSTITUTE(#REF!,"▲", "-")), 2)), NA())</f>
        <v>#REF!</v>
      </c>
      <c r="I28" s="163" t="e">
        <f>IF(ROUND(VALUE(SUBSTITUTE(#REF!,"▲", "-")), 2) &gt;= 0, ABS(ROUND(VALUE(SUBSTITUTE(#REF!,"▲", "-")), 2)), NA())</f>
        <v>#REF!</v>
      </c>
      <c r="J28" s="163" t="e">
        <f>IF(ROUND(VALUE(SUBSTITUTE(#REF!,"▲", "-")), 2) &lt; 0, ABS(ROUND(VALUE(SUBSTITUTE(#REF!,"▲", "-")), 2)), NA())</f>
        <v>#REF!</v>
      </c>
      <c r="K28" s="163" t="e">
        <f>IF(ROUND(VALUE(SUBSTITUTE(#REF!,"▲", "-")), 2) &gt;= 0, ABS(ROUND(VALUE(SUBSTITUTE(#REF!,"▲", "-")), 2)), NA())</f>
        <v>#REF!</v>
      </c>
    </row>
    <row r="29" spans="1:11" x14ac:dyDescent="0.15">
      <c r="A29" s="163" t="e">
        <f>IF(#REF!="",NA(),#REF!)</f>
        <v>#REF!</v>
      </c>
      <c r="B29" s="163" t="e">
        <f>IF(ROUND(VALUE(SUBSTITUTE(#REF!,"▲", "-")), 2) &lt; 0, ABS(ROUND(VALUE(SUBSTITUTE(#REF!,"▲", "-")), 2)), NA())</f>
        <v>#REF!</v>
      </c>
      <c r="C29" s="163" t="e">
        <f>IF(ROUND(VALUE(SUBSTITUTE(#REF!,"▲", "-")), 2) &gt;= 0, ABS(ROUND(VALUE(SUBSTITUTE(#REF!,"▲", "-")), 2)), NA())</f>
        <v>#REF!</v>
      </c>
      <c r="D29" s="163" t="e">
        <f>IF(ROUND(VALUE(SUBSTITUTE(#REF!,"▲", "-")), 2) &lt; 0, ABS(ROUND(VALUE(SUBSTITUTE(#REF!,"▲", "-")), 2)), NA())</f>
        <v>#REF!</v>
      </c>
      <c r="E29" s="163" t="e">
        <f>IF(ROUND(VALUE(SUBSTITUTE(#REF!,"▲", "-")), 2) &gt;= 0, ABS(ROUND(VALUE(SUBSTITUTE(#REF!,"▲", "-")), 2)), NA())</f>
        <v>#REF!</v>
      </c>
      <c r="F29" s="163" t="e">
        <f>IF(ROUND(VALUE(SUBSTITUTE(#REF!,"▲", "-")), 2) &lt; 0, ABS(ROUND(VALUE(SUBSTITUTE(#REF!,"▲", "-")), 2)), NA())</f>
        <v>#REF!</v>
      </c>
      <c r="G29" s="163" t="e">
        <f>IF(ROUND(VALUE(SUBSTITUTE(#REF!,"▲", "-")), 2) &gt;= 0, ABS(ROUND(VALUE(SUBSTITUTE(#REF!,"▲", "-")), 2)), NA())</f>
        <v>#REF!</v>
      </c>
      <c r="H29" s="163" t="e">
        <f>IF(ROUND(VALUE(SUBSTITUTE(#REF!,"▲", "-")), 2) &lt; 0, ABS(ROUND(VALUE(SUBSTITUTE(#REF!,"▲", "-")), 2)), NA())</f>
        <v>#REF!</v>
      </c>
      <c r="I29" s="163" t="e">
        <f>IF(ROUND(VALUE(SUBSTITUTE(#REF!,"▲", "-")), 2) &gt;= 0, ABS(ROUND(VALUE(SUBSTITUTE(#REF!,"▲", "-")), 2)), NA())</f>
        <v>#REF!</v>
      </c>
      <c r="J29" s="163" t="e">
        <f>IF(ROUND(VALUE(SUBSTITUTE(#REF!,"▲", "-")), 2) &lt; 0, ABS(ROUND(VALUE(SUBSTITUTE(#REF!,"▲", "-")), 2)), NA())</f>
        <v>#REF!</v>
      </c>
      <c r="K29" s="163" t="e">
        <f>IF(ROUND(VALUE(SUBSTITUTE(#REF!,"▲", "-")), 2) &gt;= 0, ABS(ROUND(VALUE(SUBSTITUTE(#REF!,"▲", "-")), 2)), NA())</f>
        <v>#REF!</v>
      </c>
    </row>
    <row r="30" spans="1:11" x14ac:dyDescent="0.15">
      <c r="A30" s="163" t="e">
        <f>IF(#REF!="",NA(),#REF!)</f>
        <v>#REF!</v>
      </c>
      <c r="B30" s="163" t="e">
        <f>IF(ROUND(VALUE(SUBSTITUTE(#REF!,"▲", "-")), 2) &lt; 0, ABS(ROUND(VALUE(SUBSTITUTE(#REF!,"▲", "-")), 2)), NA())</f>
        <v>#REF!</v>
      </c>
      <c r="C30" s="163" t="e">
        <f>IF(ROUND(VALUE(SUBSTITUTE(#REF!,"▲", "-")), 2) &gt;= 0, ABS(ROUND(VALUE(SUBSTITUTE(#REF!,"▲", "-")), 2)), NA())</f>
        <v>#REF!</v>
      </c>
      <c r="D30" s="163" t="e">
        <f>IF(ROUND(VALUE(SUBSTITUTE(#REF!,"▲", "-")), 2) &lt; 0, ABS(ROUND(VALUE(SUBSTITUTE(#REF!,"▲", "-")), 2)), NA())</f>
        <v>#REF!</v>
      </c>
      <c r="E30" s="163" t="e">
        <f>IF(ROUND(VALUE(SUBSTITUTE(#REF!,"▲", "-")), 2) &gt;= 0, ABS(ROUND(VALUE(SUBSTITUTE(#REF!,"▲", "-")), 2)), NA())</f>
        <v>#REF!</v>
      </c>
      <c r="F30" s="163" t="e">
        <f>IF(ROUND(VALUE(SUBSTITUTE(#REF!,"▲", "-")), 2) &lt; 0, ABS(ROUND(VALUE(SUBSTITUTE(#REF!,"▲", "-")), 2)), NA())</f>
        <v>#REF!</v>
      </c>
      <c r="G30" s="163" t="e">
        <f>IF(ROUND(VALUE(SUBSTITUTE(#REF!,"▲", "-")), 2) &gt;= 0, ABS(ROUND(VALUE(SUBSTITUTE(#REF!,"▲", "-")), 2)), NA())</f>
        <v>#REF!</v>
      </c>
      <c r="H30" s="163" t="e">
        <f>IF(ROUND(VALUE(SUBSTITUTE(#REF!,"▲", "-")), 2) &lt; 0, ABS(ROUND(VALUE(SUBSTITUTE(#REF!,"▲", "-")), 2)), NA())</f>
        <v>#REF!</v>
      </c>
      <c r="I30" s="163" t="e">
        <f>IF(ROUND(VALUE(SUBSTITUTE(#REF!,"▲", "-")), 2) &gt;= 0, ABS(ROUND(VALUE(SUBSTITUTE(#REF!,"▲", "-")), 2)), NA())</f>
        <v>#REF!</v>
      </c>
      <c r="J30" s="163" t="e">
        <f>IF(ROUND(VALUE(SUBSTITUTE(#REF!,"▲", "-")), 2) &lt; 0, ABS(ROUND(VALUE(SUBSTITUTE(#REF!,"▲", "-")), 2)), NA())</f>
        <v>#REF!</v>
      </c>
      <c r="K30" s="163" t="e">
        <f>IF(ROUND(VALUE(SUBSTITUTE(#REF!,"▲", "-")), 2) &gt;= 0, ABS(ROUND(VALUE(SUBSTITUTE(#REF!,"▲", "-")), 2)), NA())</f>
        <v>#REF!</v>
      </c>
    </row>
    <row r="31" spans="1:11" x14ac:dyDescent="0.15">
      <c r="A31" s="163" t="e">
        <f>IF(#REF!="",NA(),#REF!)</f>
        <v>#REF!</v>
      </c>
      <c r="B31" s="163" t="e">
        <f>IF(ROUND(VALUE(SUBSTITUTE(#REF!,"▲", "-")), 2) &lt; 0, ABS(ROUND(VALUE(SUBSTITUTE(#REF!,"▲", "-")), 2)), NA())</f>
        <v>#REF!</v>
      </c>
      <c r="C31" s="163" t="e">
        <f>IF(ROUND(VALUE(SUBSTITUTE(#REF!,"▲", "-")), 2) &gt;= 0, ABS(ROUND(VALUE(SUBSTITUTE(#REF!,"▲", "-")), 2)), NA())</f>
        <v>#REF!</v>
      </c>
      <c r="D31" s="163" t="e">
        <f>IF(ROUND(VALUE(SUBSTITUTE(#REF!,"▲", "-")), 2) &lt; 0, ABS(ROUND(VALUE(SUBSTITUTE(#REF!,"▲", "-")), 2)), NA())</f>
        <v>#REF!</v>
      </c>
      <c r="E31" s="163" t="e">
        <f>IF(ROUND(VALUE(SUBSTITUTE(#REF!,"▲", "-")), 2) &gt;= 0, ABS(ROUND(VALUE(SUBSTITUTE(#REF!,"▲", "-")), 2)), NA())</f>
        <v>#REF!</v>
      </c>
      <c r="F31" s="163" t="e">
        <f>IF(ROUND(VALUE(SUBSTITUTE(#REF!,"▲", "-")), 2) &lt; 0, ABS(ROUND(VALUE(SUBSTITUTE(#REF!,"▲", "-")), 2)), NA())</f>
        <v>#REF!</v>
      </c>
      <c r="G31" s="163" t="e">
        <f>IF(ROUND(VALUE(SUBSTITUTE(#REF!,"▲", "-")), 2) &gt;= 0, ABS(ROUND(VALUE(SUBSTITUTE(#REF!,"▲", "-")), 2)), NA())</f>
        <v>#REF!</v>
      </c>
      <c r="H31" s="163" t="e">
        <f>IF(ROUND(VALUE(SUBSTITUTE(#REF!,"▲", "-")), 2) &lt; 0, ABS(ROUND(VALUE(SUBSTITUTE(#REF!,"▲", "-")), 2)), NA())</f>
        <v>#REF!</v>
      </c>
      <c r="I31" s="163" t="e">
        <f>IF(ROUND(VALUE(SUBSTITUTE(#REF!,"▲", "-")), 2) &gt;= 0, ABS(ROUND(VALUE(SUBSTITUTE(#REF!,"▲", "-")), 2)), NA())</f>
        <v>#REF!</v>
      </c>
      <c r="J31" s="163" t="e">
        <f>IF(ROUND(VALUE(SUBSTITUTE(#REF!,"▲", "-")), 2) &lt; 0, ABS(ROUND(VALUE(SUBSTITUTE(#REF!,"▲", "-")), 2)), NA())</f>
        <v>#REF!</v>
      </c>
      <c r="K31" s="163" t="e">
        <f>IF(ROUND(VALUE(SUBSTITUTE(#REF!,"▲", "-")), 2) &gt;= 0, ABS(ROUND(VALUE(SUBSTITUTE(#REF!,"▲", "-")), 2)), NA())</f>
        <v>#REF!</v>
      </c>
    </row>
    <row r="32" spans="1:11" x14ac:dyDescent="0.15">
      <c r="A32" s="163" t="e">
        <f>IF(#REF!="",NA(),#REF!)</f>
        <v>#REF!</v>
      </c>
      <c r="B32" s="163" t="e">
        <f>IF(ROUND(VALUE(SUBSTITUTE(#REF!,"▲", "-")), 2) &lt; 0, ABS(ROUND(VALUE(SUBSTITUTE(#REF!,"▲", "-")), 2)), NA())</f>
        <v>#REF!</v>
      </c>
      <c r="C32" s="163" t="e">
        <f>IF(ROUND(VALUE(SUBSTITUTE(#REF!,"▲", "-")), 2) &gt;= 0, ABS(ROUND(VALUE(SUBSTITUTE(#REF!,"▲", "-")), 2)), NA())</f>
        <v>#REF!</v>
      </c>
      <c r="D32" s="163" t="e">
        <f>IF(ROUND(VALUE(SUBSTITUTE(#REF!,"▲", "-")), 2) &lt; 0, ABS(ROUND(VALUE(SUBSTITUTE(#REF!,"▲", "-")), 2)), NA())</f>
        <v>#REF!</v>
      </c>
      <c r="E32" s="163" t="e">
        <f>IF(ROUND(VALUE(SUBSTITUTE(#REF!,"▲", "-")), 2) &gt;= 0, ABS(ROUND(VALUE(SUBSTITUTE(#REF!,"▲", "-")), 2)), NA())</f>
        <v>#REF!</v>
      </c>
      <c r="F32" s="163" t="e">
        <f>IF(ROUND(VALUE(SUBSTITUTE(#REF!,"▲", "-")), 2) &lt; 0, ABS(ROUND(VALUE(SUBSTITUTE(#REF!,"▲", "-")), 2)), NA())</f>
        <v>#REF!</v>
      </c>
      <c r="G32" s="163" t="e">
        <f>IF(ROUND(VALUE(SUBSTITUTE(#REF!,"▲", "-")), 2) &gt;= 0, ABS(ROUND(VALUE(SUBSTITUTE(#REF!,"▲", "-")), 2)), NA())</f>
        <v>#REF!</v>
      </c>
      <c r="H32" s="163" t="e">
        <f>IF(ROUND(VALUE(SUBSTITUTE(#REF!,"▲", "-")), 2) &lt; 0, ABS(ROUND(VALUE(SUBSTITUTE(#REF!,"▲", "-")), 2)), NA())</f>
        <v>#REF!</v>
      </c>
      <c r="I32" s="163" t="e">
        <f>IF(ROUND(VALUE(SUBSTITUTE(#REF!,"▲", "-")), 2) &gt;= 0, ABS(ROUND(VALUE(SUBSTITUTE(#REF!,"▲", "-")), 2)), NA())</f>
        <v>#REF!</v>
      </c>
      <c r="J32" s="163" t="e">
        <f>IF(ROUND(VALUE(SUBSTITUTE(#REF!,"▲", "-")), 2) &lt; 0, ABS(ROUND(VALUE(SUBSTITUTE(#REF!,"▲", "-")), 2)), NA())</f>
        <v>#REF!</v>
      </c>
      <c r="K32" s="163" t="e">
        <f>IF(ROUND(VALUE(SUBSTITUTE(#REF!,"▲", "-")), 2) &gt;= 0, ABS(ROUND(VALUE(SUBSTITUTE(#REF!,"▲", "-")), 2)), NA())</f>
        <v>#REF!</v>
      </c>
    </row>
    <row r="33" spans="1:16" x14ac:dyDescent="0.15">
      <c r="A33" s="163" t="e">
        <f>IF(#REF!="",NA(),#REF!)</f>
        <v>#REF!</v>
      </c>
      <c r="B33" s="163" t="e">
        <f>IF(ROUND(VALUE(SUBSTITUTE(#REF!,"▲", "-")), 2) &lt; 0, ABS(ROUND(VALUE(SUBSTITUTE(#REF!,"▲", "-")), 2)), NA())</f>
        <v>#REF!</v>
      </c>
      <c r="C33" s="163" t="e">
        <f>IF(ROUND(VALUE(SUBSTITUTE(#REF!,"▲", "-")), 2) &gt;= 0, ABS(ROUND(VALUE(SUBSTITUTE(#REF!,"▲", "-")), 2)), NA())</f>
        <v>#REF!</v>
      </c>
      <c r="D33" s="163" t="e">
        <f>IF(ROUND(VALUE(SUBSTITUTE(#REF!,"▲", "-")), 2) &lt; 0, ABS(ROUND(VALUE(SUBSTITUTE(#REF!,"▲", "-")), 2)), NA())</f>
        <v>#REF!</v>
      </c>
      <c r="E33" s="163" t="e">
        <f>IF(ROUND(VALUE(SUBSTITUTE(#REF!,"▲", "-")), 2) &gt;= 0, ABS(ROUND(VALUE(SUBSTITUTE(#REF!,"▲", "-")), 2)), NA())</f>
        <v>#REF!</v>
      </c>
      <c r="F33" s="163" t="e">
        <f>IF(ROUND(VALUE(SUBSTITUTE(#REF!,"▲", "-")), 2) &lt; 0, ABS(ROUND(VALUE(SUBSTITUTE(#REF!,"▲", "-")), 2)), NA())</f>
        <v>#REF!</v>
      </c>
      <c r="G33" s="163" t="e">
        <f>IF(ROUND(VALUE(SUBSTITUTE(#REF!,"▲", "-")), 2) &gt;= 0, ABS(ROUND(VALUE(SUBSTITUTE(#REF!,"▲", "-")), 2)), NA())</f>
        <v>#REF!</v>
      </c>
      <c r="H33" s="163" t="e">
        <f>IF(ROUND(VALUE(SUBSTITUTE(#REF!,"▲", "-")), 2) &lt; 0, ABS(ROUND(VALUE(SUBSTITUTE(#REF!,"▲", "-")), 2)), NA())</f>
        <v>#REF!</v>
      </c>
      <c r="I33" s="163" t="e">
        <f>IF(ROUND(VALUE(SUBSTITUTE(#REF!,"▲", "-")), 2) &gt;= 0, ABS(ROUND(VALUE(SUBSTITUTE(#REF!,"▲", "-")), 2)), NA())</f>
        <v>#REF!</v>
      </c>
      <c r="J33" s="163" t="e">
        <f>IF(ROUND(VALUE(SUBSTITUTE(#REF!,"▲", "-")), 2) &lt; 0, ABS(ROUND(VALUE(SUBSTITUTE(#REF!,"▲", "-")), 2)), NA())</f>
        <v>#REF!</v>
      </c>
      <c r="K33" s="163" t="e">
        <f>IF(ROUND(VALUE(SUBSTITUTE(#REF!,"▲", "-")), 2) &gt;= 0, ABS(ROUND(VALUE(SUBSTITUTE(#REF!,"▲", "-")), 2)), NA())</f>
        <v>#REF!</v>
      </c>
    </row>
    <row r="34" spans="1:16" x14ac:dyDescent="0.15">
      <c r="A34" s="163" t="e">
        <f>IF(#REF!="",NA(),#REF!)</f>
        <v>#REF!</v>
      </c>
      <c r="B34" s="163" t="e">
        <f>IF(ROUND(VALUE(SUBSTITUTE(#REF!,"▲", "-")), 2) &lt; 0, ABS(ROUND(VALUE(SUBSTITUTE(#REF!,"▲", "-")), 2)), NA())</f>
        <v>#REF!</v>
      </c>
      <c r="C34" s="163" t="e">
        <f>IF(ROUND(VALUE(SUBSTITUTE(#REF!,"▲", "-")), 2) &gt;= 0, ABS(ROUND(VALUE(SUBSTITUTE(#REF!,"▲", "-")), 2)), NA())</f>
        <v>#REF!</v>
      </c>
      <c r="D34" s="163" t="e">
        <f>IF(ROUND(VALUE(SUBSTITUTE(#REF!,"▲", "-")), 2) &lt; 0, ABS(ROUND(VALUE(SUBSTITUTE(#REF!,"▲", "-")), 2)), NA())</f>
        <v>#REF!</v>
      </c>
      <c r="E34" s="163" t="e">
        <f>IF(ROUND(VALUE(SUBSTITUTE(#REF!,"▲", "-")), 2) &gt;= 0, ABS(ROUND(VALUE(SUBSTITUTE(#REF!,"▲", "-")), 2)), NA())</f>
        <v>#REF!</v>
      </c>
      <c r="F34" s="163" t="e">
        <f>IF(ROUND(VALUE(SUBSTITUTE(#REF!,"▲", "-")), 2) &lt; 0, ABS(ROUND(VALUE(SUBSTITUTE(#REF!,"▲", "-")), 2)), NA())</f>
        <v>#REF!</v>
      </c>
      <c r="G34" s="163" t="e">
        <f>IF(ROUND(VALUE(SUBSTITUTE(#REF!,"▲", "-")), 2) &gt;= 0, ABS(ROUND(VALUE(SUBSTITUTE(#REF!,"▲", "-")), 2)), NA())</f>
        <v>#REF!</v>
      </c>
      <c r="H34" s="163" t="e">
        <f>IF(ROUND(VALUE(SUBSTITUTE(#REF!,"▲", "-")), 2) &lt; 0, ABS(ROUND(VALUE(SUBSTITUTE(#REF!,"▲", "-")), 2)), NA())</f>
        <v>#REF!</v>
      </c>
      <c r="I34" s="163" t="e">
        <f>IF(ROUND(VALUE(SUBSTITUTE(#REF!,"▲", "-")), 2) &gt;= 0, ABS(ROUND(VALUE(SUBSTITUTE(#REF!,"▲", "-")), 2)), NA())</f>
        <v>#REF!</v>
      </c>
      <c r="J34" s="163" t="e">
        <f>IF(ROUND(VALUE(SUBSTITUTE(#REF!,"▲", "-")), 2) &lt; 0, ABS(ROUND(VALUE(SUBSTITUTE(#REF!,"▲", "-")), 2)), NA())</f>
        <v>#REF!</v>
      </c>
      <c r="K34" s="163" t="e">
        <f>IF(ROUND(VALUE(SUBSTITUTE(#REF!,"▲", "-")), 2) &gt;= 0, ABS(ROUND(VALUE(SUBSTITUTE(#REF!,"▲", "-")), 2)), NA())</f>
        <v>#REF!</v>
      </c>
    </row>
    <row r="35" spans="1:16" x14ac:dyDescent="0.15">
      <c r="A35" s="163" t="e">
        <f>IF(#REF!="",NA(),#REF!)</f>
        <v>#REF!</v>
      </c>
      <c r="B35" s="163" t="e">
        <f>IF(ROUND(VALUE(SUBSTITUTE(#REF!,"▲", "-")), 2) &lt; 0, ABS(ROUND(VALUE(SUBSTITUTE(#REF!,"▲", "-")), 2)), NA())</f>
        <v>#REF!</v>
      </c>
      <c r="C35" s="163" t="e">
        <f>IF(ROUND(VALUE(SUBSTITUTE(#REF!,"▲", "-")), 2) &gt;= 0, ABS(ROUND(VALUE(SUBSTITUTE(#REF!,"▲", "-")), 2)), NA())</f>
        <v>#REF!</v>
      </c>
      <c r="D35" s="163" t="e">
        <f>IF(ROUND(VALUE(SUBSTITUTE(#REF!,"▲", "-")), 2) &lt; 0, ABS(ROUND(VALUE(SUBSTITUTE(#REF!,"▲", "-")), 2)), NA())</f>
        <v>#REF!</v>
      </c>
      <c r="E35" s="163" t="e">
        <f>IF(ROUND(VALUE(SUBSTITUTE(#REF!,"▲", "-")), 2) &gt;= 0, ABS(ROUND(VALUE(SUBSTITUTE(#REF!,"▲", "-")), 2)), NA())</f>
        <v>#REF!</v>
      </c>
      <c r="F35" s="163" t="e">
        <f>IF(ROUND(VALUE(SUBSTITUTE(#REF!,"▲", "-")), 2) &lt; 0, ABS(ROUND(VALUE(SUBSTITUTE(#REF!,"▲", "-")), 2)), NA())</f>
        <v>#REF!</v>
      </c>
      <c r="G35" s="163" t="e">
        <f>IF(ROUND(VALUE(SUBSTITUTE(#REF!,"▲", "-")), 2) &gt;= 0, ABS(ROUND(VALUE(SUBSTITUTE(#REF!,"▲", "-")), 2)), NA())</f>
        <v>#REF!</v>
      </c>
      <c r="H35" s="163" t="e">
        <f>IF(ROUND(VALUE(SUBSTITUTE(#REF!,"▲", "-")), 2) &lt; 0, ABS(ROUND(VALUE(SUBSTITUTE(#REF!,"▲", "-")), 2)), NA())</f>
        <v>#REF!</v>
      </c>
      <c r="I35" s="163" t="e">
        <f>IF(ROUND(VALUE(SUBSTITUTE(#REF!,"▲", "-")), 2) &gt;= 0, ABS(ROUND(VALUE(SUBSTITUTE(#REF!,"▲", "-")), 2)), NA())</f>
        <v>#REF!</v>
      </c>
      <c r="J35" s="163" t="e">
        <f>IF(ROUND(VALUE(SUBSTITUTE(#REF!,"▲", "-")), 2) &lt; 0, ABS(ROUND(VALUE(SUBSTITUTE(#REF!,"▲", "-")), 2)), NA())</f>
        <v>#REF!</v>
      </c>
      <c r="K35" s="163" t="e">
        <f>IF(ROUND(VALUE(SUBSTITUTE(#REF!,"▲", "-")), 2) &gt;= 0, ABS(ROUND(VALUE(SUBSTITUTE(#REF!,"▲", "-")), 2)), NA())</f>
        <v>#REF!</v>
      </c>
    </row>
    <row r="36" spans="1:16" x14ac:dyDescent="0.15">
      <c r="A36" s="163" t="e">
        <f>IF(#REF!="",NA(),#REF!)</f>
        <v>#REF!</v>
      </c>
      <c r="B36" s="163" t="e">
        <f>IF(ROUND(VALUE(SUBSTITUTE(#REF!,"▲", "-")), 2) &lt; 0, ABS(ROUND(VALUE(SUBSTITUTE(#REF!,"▲", "-")), 2)), NA())</f>
        <v>#REF!</v>
      </c>
      <c r="C36" s="163" t="e">
        <f>IF(ROUND(VALUE(SUBSTITUTE(#REF!,"▲", "-")), 2) &gt;= 0, ABS(ROUND(VALUE(SUBSTITUTE(#REF!,"▲", "-")), 2)), NA())</f>
        <v>#REF!</v>
      </c>
      <c r="D36" s="163" t="e">
        <f>IF(ROUND(VALUE(SUBSTITUTE(#REF!,"▲", "-")), 2) &lt; 0, ABS(ROUND(VALUE(SUBSTITUTE(#REF!,"▲", "-")), 2)), NA())</f>
        <v>#REF!</v>
      </c>
      <c r="E36" s="163" t="e">
        <f>IF(ROUND(VALUE(SUBSTITUTE(#REF!,"▲", "-")), 2) &gt;= 0, ABS(ROUND(VALUE(SUBSTITUTE(#REF!,"▲", "-")), 2)), NA())</f>
        <v>#REF!</v>
      </c>
      <c r="F36" s="163" t="e">
        <f>IF(ROUND(VALUE(SUBSTITUTE(#REF!,"▲", "-")), 2) &lt; 0, ABS(ROUND(VALUE(SUBSTITUTE(#REF!,"▲", "-")), 2)), NA())</f>
        <v>#REF!</v>
      </c>
      <c r="G36" s="163" t="e">
        <f>IF(ROUND(VALUE(SUBSTITUTE(#REF!,"▲", "-")), 2) &gt;= 0, ABS(ROUND(VALUE(SUBSTITUTE(#REF!,"▲", "-")), 2)), NA())</f>
        <v>#REF!</v>
      </c>
      <c r="H36" s="163" t="e">
        <f>IF(ROUND(VALUE(SUBSTITUTE(#REF!,"▲", "-")), 2) &lt; 0, ABS(ROUND(VALUE(SUBSTITUTE(#REF!,"▲", "-")), 2)), NA())</f>
        <v>#REF!</v>
      </c>
      <c r="I36" s="163" t="e">
        <f>IF(ROUND(VALUE(SUBSTITUTE(#REF!,"▲", "-")), 2) &gt;= 0, ABS(ROUND(VALUE(SUBSTITUTE(#REF!,"▲", "-")), 2)), NA())</f>
        <v>#REF!</v>
      </c>
      <c r="J36" s="163" t="e">
        <f>IF(ROUND(VALUE(SUBSTITUTE(#REF!,"▲", "-")), 2) &lt; 0, ABS(ROUND(VALUE(SUBSTITUTE(#REF!,"▲", "-")), 2)), NA())</f>
        <v>#REF!</v>
      </c>
      <c r="K36" s="163" t="e">
        <f>IF(ROUND(VALUE(SUBSTITUTE(#REF!,"▲", "-")), 2) &gt;= 0, ABS(ROUND(VALUE(SUBSTITUTE(#REF!,"▲", "-")), 2)), NA())</f>
        <v>#REF!</v>
      </c>
    </row>
    <row r="39" spans="1:16" x14ac:dyDescent="0.15">
      <c r="A39" s="132" t="s">
        <v>58</v>
      </c>
    </row>
    <row r="40" spans="1:16" x14ac:dyDescent="0.15">
      <c r="A40" s="164"/>
      <c r="B40" s="164" t="e">
        <f>#REF!</f>
        <v>#REF!</v>
      </c>
      <c r="C40" s="164"/>
      <c r="D40" s="164"/>
      <c r="E40" s="164" t="e">
        <f>#REF!</f>
        <v>#REF!</v>
      </c>
      <c r="F40" s="164"/>
      <c r="G40" s="164"/>
      <c r="H40" s="164" t="e">
        <f>#REF!</f>
        <v>#REF!</v>
      </c>
      <c r="I40" s="164"/>
      <c r="J40" s="164"/>
      <c r="K40" s="164" t="e">
        <f>#REF!</f>
        <v>#REF!</v>
      </c>
      <c r="L40" s="164"/>
      <c r="M40" s="164"/>
      <c r="N40" s="164" t="e">
        <f>#REF!</f>
        <v>#REF!</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t="e">
        <f>#REF!</f>
        <v>#REF!</v>
      </c>
      <c r="E42" s="164"/>
      <c r="F42" s="164"/>
      <c r="G42" s="164" t="e">
        <f>#REF!</f>
        <v>#REF!</v>
      </c>
      <c r="H42" s="164"/>
      <c r="I42" s="164"/>
      <c r="J42" s="164" t="e">
        <f>#REF!</f>
        <v>#REF!</v>
      </c>
      <c r="K42" s="164"/>
      <c r="L42" s="164"/>
      <c r="M42" s="164" t="e">
        <f>#REF!</f>
        <v>#REF!</v>
      </c>
      <c r="N42" s="164"/>
      <c r="O42" s="164"/>
      <c r="P42" s="164" t="e">
        <f>#REF!</f>
        <v>#REF!</v>
      </c>
    </row>
    <row r="43" spans="1:16" x14ac:dyDescent="0.15">
      <c r="A43" s="164" t="s">
        <v>16</v>
      </c>
      <c r="B43" s="164" t="e">
        <f>#REF!</f>
        <v>#REF!</v>
      </c>
      <c r="C43" s="164"/>
      <c r="D43" s="164"/>
      <c r="E43" s="164" t="e">
        <f>#REF!</f>
        <v>#REF!</v>
      </c>
      <c r="F43" s="164"/>
      <c r="G43" s="164"/>
      <c r="H43" s="164" t="e">
        <f>#REF!</f>
        <v>#REF!</v>
      </c>
      <c r="I43" s="164"/>
      <c r="J43" s="164"/>
      <c r="K43" s="164" t="e">
        <f>#REF!</f>
        <v>#REF!</v>
      </c>
      <c r="L43" s="164"/>
      <c r="M43" s="164"/>
      <c r="N43" s="164" t="e">
        <f>#REF!</f>
        <v>#REF!</v>
      </c>
      <c r="O43" s="164"/>
      <c r="P43" s="164"/>
    </row>
    <row r="44" spans="1:16" x14ac:dyDescent="0.15">
      <c r="A44" s="164" t="s">
        <v>62</v>
      </c>
      <c r="B44" s="164" t="e">
        <f>#REF!</f>
        <v>#REF!</v>
      </c>
      <c r="C44" s="164"/>
      <c r="D44" s="164"/>
      <c r="E44" s="164" t="e">
        <f>#REF!</f>
        <v>#REF!</v>
      </c>
      <c r="F44" s="164"/>
      <c r="G44" s="164"/>
      <c r="H44" s="164" t="e">
        <f>#REF!</f>
        <v>#REF!</v>
      </c>
      <c r="I44" s="164"/>
      <c r="J44" s="164"/>
      <c r="K44" s="164" t="e">
        <f>#REF!</f>
        <v>#REF!</v>
      </c>
      <c r="L44" s="164"/>
      <c r="M44" s="164"/>
      <c r="N44" s="164" t="e">
        <f>#REF!</f>
        <v>#REF!</v>
      </c>
      <c r="O44" s="164"/>
      <c r="P44" s="164"/>
    </row>
    <row r="45" spans="1:16" x14ac:dyDescent="0.15">
      <c r="A45" s="164" t="s">
        <v>63</v>
      </c>
      <c r="B45" s="164" t="e">
        <f>#REF!</f>
        <v>#REF!</v>
      </c>
      <c r="C45" s="164"/>
      <c r="D45" s="164"/>
      <c r="E45" s="164" t="e">
        <f>#REF!</f>
        <v>#REF!</v>
      </c>
      <c r="F45" s="164"/>
      <c r="G45" s="164"/>
      <c r="H45" s="164" t="e">
        <f>#REF!</f>
        <v>#REF!</v>
      </c>
      <c r="I45" s="164"/>
      <c r="J45" s="164"/>
      <c r="K45" s="164" t="e">
        <f>#REF!</f>
        <v>#REF!</v>
      </c>
      <c r="L45" s="164"/>
      <c r="M45" s="164"/>
      <c r="N45" s="164" t="e">
        <f>#REF!</f>
        <v>#REF!</v>
      </c>
      <c r="O45" s="164"/>
      <c r="P45" s="164"/>
    </row>
    <row r="46" spans="1:16" x14ac:dyDescent="0.15">
      <c r="A46" s="164" t="s">
        <v>64</v>
      </c>
      <c r="B46" s="164" t="e">
        <f>#REF!</f>
        <v>#REF!</v>
      </c>
      <c r="C46" s="164"/>
      <c r="D46" s="164"/>
      <c r="E46" s="164" t="e">
        <f>#REF!</f>
        <v>#REF!</v>
      </c>
      <c r="F46" s="164"/>
      <c r="G46" s="164"/>
      <c r="H46" s="164" t="e">
        <f>#REF!</f>
        <v>#REF!</v>
      </c>
      <c r="I46" s="164"/>
      <c r="J46" s="164"/>
      <c r="K46" s="164" t="e">
        <f>#REF!</f>
        <v>#REF!</v>
      </c>
      <c r="L46" s="164"/>
      <c r="M46" s="164"/>
      <c r="N46" s="164" t="e">
        <f>#REF!</f>
        <v>#REF!</v>
      </c>
      <c r="O46" s="164"/>
      <c r="P46" s="164"/>
    </row>
    <row r="47" spans="1:16" x14ac:dyDescent="0.15">
      <c r="A47" s="164" t="s">
        <v>12</v>
      </c>
      <c r="B47" s="164" t="e">
        <f>#REF!</f>
        <v>#REF!</v>
      </c>
      <c r="C47" s="164"/>
      <c r="D47" s="164"/>
      <c r="E47" s="164" t="e">
        <f>#REF!</f>
        <v>#REF!</v>
      </c>
      <c r="F47" s="164"/>
      <c r="G47" s="164"/>
      <c r="H47" s="164" t="e">
        <f>#REF!</f>
        <v>#REF!</v>
      </c>
      <c r="I47" s="164"/>
      <c r="J47" s="164"/>
      <c r="K47" s="164" t="e">
        <f>#REF!</f>
        <v>#REF!</v>
      </c>
      <c r="L47" s="164"/>
      <c r="M47" s="164"/>
      <c r="N47" s="164" t="e">
        <f>#REF!</f>
        <v>#REF!</v>
      </c>
      <c r="O47" s="164"/>
      <c r="P47" s="164"/>
    </row>
    <row r="48" spans="1:16" x14ac:dyDescent="0.15">
      <c r="A48" s="164" t="s">
        <v>65</v>
      </c>
      <c r="B48" s="164" t="e">
        <f>#REF!</f>
        <v>#REF!</v>
      </c>
      <c r="C48" s="164"/>
      <c r="D48" s="164"/>
      <c r="E48" s="164" t="e">
        <f>#REF!</f>
        <v>#REF!</v>
      </c>
      <c r="F48" s="164"/>
      <c r="G48" s="164"/>
      <c r="H48" s="164" t="e">
        <f>#REF!</f>
        <v>#REF!</v>
      </c>
      <c r="I48" s="164"/>
      <c r="J48" s="164"/>
      <c r="K48" s="164" t="e">
        <f>#REF!</f>
        <v>#REF!</v>
      </c>
      <c r="L48" s="164"/>
      <c r="M48" s="164"/>
      <c r="N48" s="164" t="e">
        <f>#REF!</f>
        <v>#REF!</v>
      </c>
      <c r="O48" s="164"/>
      <c r="P48" s="164"/>
    </row>
    <row r="49" spans="1:16" x14ac:dyDescent="0.15">
      <c r="A49" s="164" t="s">
        <v>66</v>
      </c>
      <c r="B49" s="164" t="e">
        <f>#REF!</f>
        <v>#REF!</v>
      </c>
      <c r="C49" s="164"/>
      <c r="D49" s="164"/>
      <c r="E49" s="164" t="e">
        <f>#REF!</f>
        <v>#REF!</v>
      </c>
      <c r="F49" s="164"/>
      <c r="G49" s="164"/>
      <c r="H49" s="164" t="e">
        <f>#REF!</f>
        <v>#REF!</v>
      </c>
      <c r="I49" s="164"/>
      <c r="J49" s="164"/>
      <c r="K49" s="164" t="e">
        <f>#REF!</f>
        <v>#REF!</v>
      </c>
      <c r="L49" s="164"/>
      <c r="M49" s="164"/>
      <c r="N49" s="164" t="e">
        <f>#REF!</f>
        <v>#REF!</v>
      </c>
      <c r="O49" s="164"/>
      <c r="P49" s="164"/>
    </row>
    <row r="50" spans="1:16" x14ac:dyDescent="0.15">
      <c r="A50" s="164" t="s">
        <v>67</v>
      </c>
      <c r="B50" s="164" t="e">
        <f>NA()</f>
        <v>#N/A</v>
      </c>
      <c r="C50" s="164" t="e">
        <f>IF(ISNUMBER(#REF!),#REF!,NA())</f>
        <v>#N/A</v>
      </c>
      <c r="D50" s="164" t="e">
        <f>NA()</f>
        <v>#N/A</v>
      </c>
      <c r="E50" s="164" t="e">
        <f>NA()</f>
        <v>#N/A</v>
      </c>
      <c r="F50" s="164" t="e">
        <f>IF(ISNUMBER(#REF!),#REF!,NA())</f>
        <v>#N/A</v>
      </c>
      <c r="G50" s="164" t="e">
        <f>NA()</f>
        <v>#N/A</v>
      </c>
      <c r="H50" s="164" t="e">
        <f>NA()</f>
        <v>#N/A</v>
      </c>
      <c r="I50" s="164" t="e">
        <f>IF(ISNUMBER(#REF!),#REF!,NA())</f>
        <v>#N/A</v>
      </c>
      <c r="J50" s="164" t="e">
        <f>NA()</f>
        <v>#N/A</v>
      </c>
      <c r="K50" s="164" t="e">
        <f>NA()</f>
        <v>#N/A</v>
      </c>
      <c r="L50" s="164" t="e">
        <f>IF(ISNUMBER(#REF!),#REF!,NA())</f>
        <v>#N/A</v>
      </c>
      <c r="M50" s="164" t="e">
        <f>NA()</f>
        <v>#N/A</v>
      </c>
      <c r="N50" s="164" t="e">
        <f>NA()</f>
        <v>#N/A</v>
      </c>
      <c r="O50" s="164" t="e">
        <f>IF(ISNUMBER(#REF!),#REF!,NA())</f>
        <v>#N/A</v>
      </c>
      <c r="P50" s="164" t="e">
        <f>NA()</f>
        <v>#N/A</v>
      </c>
    </row>
    <row r="53" spans="1:16" x14ac:dyDescent="0.15">
      <c r="A53" s="132" t="s">
        <v>68</v>
      </c>
    </row>
    <row r="54" spans="1:16" x14ac:dyDescent="0.15">
      <c r="A54" s="163"/>
      <c r="B54" s="163" t="e">
        <f>#REF!</f>
        <v>#REF!</v>
      </c>
      <c r="C54" s="163"/>
      <c r="D54" s="163"/>
      <c r="E54" s="163" t="e">
        <f>#REF!</f>
        <v>#REF!</v>
      </c>
      <c r="F54" s="163"/>
      <c r="G54" s="163"/>
      <c r="H54" s="163" t="e">
        <f>#REF!</f>
        <v>#REF!</v>
      </c>
      <c r="I54" s="163"/>
      <c r="J54" s="163"/>
      <c r="K54" s="163" t="e">
        <f>#REF!</f>
        <v>#REF!</v>
      </c>
      <c r="L54" s="163"/>
      <c r="M54" s="163"/>
      <c r="N54" s="163" t="e">
        <f>#REF!</f>
        <v>#REF!</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t="e">
        <f>#REF!</f>
        <v>#REF!</v>
      </c>
      <c r="E56" s="163"/>
      <c r="F56" s="163"/>
      <c r="G56" s="163" t="e">
        <f>#REF!</f>
        <v>#REF!</v>
      </c>
      <c r="H56" s="163"/>
      <c r="I56" s="163"/>
      <c r="J56" s="163" t="e">
        <f>#REF!</f>
        <v>#REF!</v>
      </c>
      <c r="K56" s="163"/>
      <c r="L56" s="163"/>
      <c r="M56" s="163" t="e">
        <f>#REF!</f>
        <v>#REF!</v>
      </c>
      <c r="N56" s="163"/>
      <c r="O56" s="163"/>
      <c r="P56" s="163" t="e">
        <f>#REF!</f>
        <v>#REF!</v>
      </c>
    </row>
    <row r="57" spans="1:16" x14ac:dyDescent="0.15">
      <c r="A57" s="163" t="s">
        <v>42</v>
      </c>
      <c r="B57" s="163"/>
      <c r="C57" s="163"/>
      <c r="D57" s="163" t="e">
        <f>#REF!</f>
        <v>#REF!</v>
      </c>
      <c r="E57" s="163"/>
      <c r="F57" s="163"/>
      <c r="G57" s="163" t="e">
        <f>#REF!</f>
        <v>#REF!</v>
      </c>
      <c r="H57" s="163"/>
      <c r="I57" s="163"/>
      <c r="J57" s="163" t="e">
        <f>#REF!</f>
        <v>#REF!</v>
      </c>
      <c r="K57" s="163"/>
      <c r="L57" s="163"/>
      <c r="M57" s="163" t="e">
        <f>#REF!</f>
        <v>#REF!</v>
      </c>
      <c r="N57" s="163"/>
      <c r="O57" s="163"/>
      <c r="P57" s="163" t="e">
        <f>#REF!</f>
        <v>#REF!</v>
      </c>
    </row>
    <row r="58" spans="1:16" x14ac:dyDescent="0.15">
      <c r="A58" s="163" t="s">
        <v>41</v>
      </c>
      <c r="B58" s="163"/>
      <c r="C58" s="163"/>
      <c r="D58" s="163" t="e">
        <f>#REF!</f>
        <v>#REF!</v>
      </c>
      <c r="E58" s="163"/>
      <c r="F58" s="163"/>
      <c r="G58" s="163" t="e">
        <f>#REF!</f>
        <v>#REF!</v>
      </c>
      <c r="H58" s="163"/>
      <c r="I58" s="163"/>
      <c r="J58" s="163" t="e">
        <f>#REF!</f>
        <v>#REF!</v>
      </c>
      <c r="K58" s="163"/>
      <c r="L58" s="163"/>
      <c r="M58" s="163" t="e">
        <f>#REF!</f>
        <v>#REF!</v>
      </c>
      <c r="N58" s="163"/>
      <c r="O58" s="163"/>
      <c r="P58" s="163" t="e">
        <f>#REF!</f>
        <v>#REF!</v>
      </c>
    </row>
    <row r="59" spans="1:16" x14ac:dyDescent="0.15">
      <c r="A59" s="163" t="s">
        <v>39</v>
      </c>
      <c r="B59" s="163" t="e">
        <f>#REF!</f>
        <v>#REF!</v>
      </c>
      <c r="C59" s="163"/>
      <c r="D59" s="163"/>
      <c r="E59" s="163" t="e">
        <f>#REF!</f>
        <v>#REF!</v>
      </c>
      <c r="F59" s="163"/>
      <c r="G59" s="163"/>
      <c r="H59" s="163" t="e">
        <f>#REF!</f>
        <v>#REF!</v>
      </c>
      <c r="I59" s="163"/>
      <c r="J59" s="163"/>
      <c r="K59" s="163" t="e">
        <f>#REF!</f>
        <v>#REF!</v>
      </c>
      <c r="L59" s="163"/>
      <c r="M59" s="163"/>
      <c r="N59" s="163" t="e">
        <f>#REF!</f>
        <v>#REF!</v>
      </c>
      <c r="O59" s="163"/>
      <c r="P59" s="163"/>
    </row>
    <row r="60" spans="1:16" x14ac:dyDescent="0.15">
      <c r="A60" s="163" t="s">
        <v>38</v>
      </c>
      <c r="B60" s="163" t="e">
        <f>#REF!</f>
        <v>#REF!</v>
      </c>
      <c r="C60" s="163"/>
      <c r="D60" s="163"/>
      <c r="E60" s="163" t="e">
        <f>#REF!</f>
        <v>#REF!</v>
      </c>
      <c r="F60" s="163"/>
      <c r="G60" s="163"/>
      <c r="H60" s="163" t="e">
        <f>#REF!</f>
        <v>#REF!</v>
      </c>
      <c r="I60" s="163"/>
      <c r="J60" s="163"/>
      <c r="K60" s="163" t="e">
        <f>#REF!</f>
        <v>#REF!</v>
      </c>
      <c r="L60" s="163"/>
      <c r="M60" s="163"/>
      <c r="N60" s="163" t="e">
        <f>#REF!</f>
        <v>#REF!</v>
      </c>
      <c r="O60" s="163"/>
      <c r="P60" s="163"/>
    </row>
    <row r="61" spans="1:16" x14ac:dyDescent="0.15">
      <c r="A61" s="163" t="s">
        <v>36</v>
      </c>
      <c r="B61" s="163" t="e">
        <f>#REF!</f>
        <v>#REF!</v>
      </c>
      <c r="C61" s="163"/>
      <c r="D61" s="163"/>
      <c r="E61" s="163" t="e">
        <f>#REF!</f>
        <v>#REF!</v>
      </c>
      <c r="F61" s="163"/>
      <c r="G61" s="163"/>
      <c r="H61" s="163" t="e">
        <f>#REF!</f>
        <v>#REF!</v>
      </c>
      <c r="I61" s="163"/>
      <c r="J61" s="163"/>
      <c r="K61" s="163" t="e">
        <f>#REF!</f>
        <v>#REF!</v>
      </c>
      <c r="L61" s="163"/>
      <c r="M61" s="163"/>
      <c r="N61" s="163" t="e">
        <f>#REF!</f>
        <v>#REF!</v>
      </c>
      <c r="O61" s="163"/>
      <c r="P61" s="163"/>
    </row>
    <row r="62" spans="1:16" x14ac:dyDescent="0.15">
      <c r="A62" s="163" t="s">
        <v>35</v>
      </c>
      <c r="B62" s="163" t="e">
        <f>#REF!</f>
        <v>#REF!</v>
      </c>
      <c r="C62" s="163"/>
      <c r="D62" s="163"/>
      <c r="E62" s="163" t="e">
        <f>#REF!</f>
        <v>#REF!</v>
      </c>
      <c r="F62" s="163"/>
      <c r="G62" s="163"/>
      <c r="H62" s="163" t="e">
        <f>#REF!</f>
        <v>#REF!</v>
      </c>
      <c r="I62" s="163"/>
      <c r="J62" s="163"/>
      <c r="K62" s="163" t="e">
        <f>#REF!</f>
        <v>#REF!</v>
      </c>
      <c r="L62" s="163"/>
      <c r="M62" s="163"/>
      <c r="N62" s="163" t="e">
        <f>#REF!</f>
        <v>#REF!</v>
      </c>
      <c r="O62" s="163"/>
      <c r="P62" s="163"/>
    </row>
    <row r="63" spans="1:16" x14ac:dyDescent="0.15">
      <c r="A63" s="163" t="s">
        <v>34</v>
      </c>
      <c r="B63" s="163" t="e">
        <f>#REF!</f>
        <v>#REF!</v>
      </c>
      <c r="C63" s="163"/>
      <c r="D63" s="163"/>
      <c r="E63" s="163" t="e">
        <f>#REF!</f>
        <v>#REF!</v>
      </c>
      <c r="F63" s="163"/>
      <c r="G63" s="163"/>
      <c r="H63" s="163" t="e">
        <f>#REF!</f>
        <v>#REF!</v>
      </c>
      <c r="I63" s="163"/>
      <c r="J63" s="163"/>
      <c r="K63" s="163" t="e">
        <f>#REF!</f>
        <v>#REF!</v>
      </c>
      <c r="L63" s="163"/>
      <c r="M63" s="163"/>
      <c r="N63" s="163" t="e">
        <f>#REF!</f>
        <v>#REF!</v>
      </c>
      <c r="O63" s="163"/>
      <c r="P63" s="163"/>
    </row>
    <row r="64" spans="1:16" x14ac:dyDescent="0.15">
      <c r="A64" s="163" t="s">
        <v>33</v>
      </c>
      <c r="B64" s="163" t="e">
        <f>#REF!</f>
        <v>#REF!</v>
      </c>
      <c r="C64" s="163"/>
      <c r="D64" s="163"/>
      <c r="E64" s="163" t="e">
        <f>#REF!</f>
        <v>#REF!</v>
      </c>
      <c r="F64" s="163"/>
      <c r="G64" s="163"/>
      <c r="H64" s="163" t="e">
        <f>#REF!</f>
        <v>#REF!</v>
      </c>
      <c r="I64" s="163"/>
      <c r="J64" s="163"/>
      <c r="K64" s="163" t="e">
        <f>#REF!</f>
        <v>#REF!</v>
      </c>
      <c r="L64" s="163"/>
      <c r="M64" s="163"/>
      <c r="N64" s="163" t="e">
        <f>#REF!</f>
        <v>#REF!</v>
      </c>
      <c r="O64" s="163"/>
      <c r="P64" s="163"/>
    </row>
    <row r="65" spans="1:16" x14ac:dyDescent="0.15">
      <c r="A65" s="163" t="s">
        <v>32</v>
      </c>
      <c r="B65" s="163" t="e">
        <f>#REF!</f>
        <v>#REF!</v>
      </c>
      <c r="C65" s="163"/>
      <c r="D65" s="163"/>
      <c r="E65" s="163" t="e">
        <f>#REF!</f>
        <v>#REF!</v>
      </c>
      <c r="F65" s="163"/>
      <c r="G65" s="163"/>
      <c r="H65" s="163" t="e">
        <f>#REF!</f>
        <v>#REF!</v>
      </c>
      <c r="I65" s="163"/>
      <c r="J65" s="163"/>
      <c r="K65" s="163" t="e">
        <f>#REF!</f>
        <v>#REF!</v>
      </c>
      <c r="L65" s="163"/>
      <c r="M65" s="163"/>
      <c r="N65" s="163" t="e">
        <f>#REF!</f>
        <v>#REF!</v>
      </c>
      <c r="O65" s="163"/>
      <c r="P65" s="163"/>
    </row>
    <row r="66" spans="1:16" x14ac:dyDescent="0.15">
      <c r="A66" s="163" t="s">
        <v>31</v>
      </c>
      <c r="B66" s="163" t="e">
        <f>#REF!</f>
        <v>#REF!</v>
      </c>
      <c r="C66" s="163"/>
      <c r="D66" s="163"/>
      <c r="E66" s="163" t="e">
        <f>#REF!</f>
        <v>#REF!</v>
      </c>
      <c r="F66" s="163"/>
      <c r="G66" s="163"/>
      <c r="H66" s="163" t="e">
        <f>#REF!</f>
        <v>#REF!</v>
      </c>
      <c r="I66" s="163"/>
      <c r="J66" s="163"/>
      <c r="K66" s="163" t="e">
        <f>#REF!</f>
        <v>#REF!</v>
      </c>
      <c r="L66" s="163"/>
      <c r="M66" s="163"/>
      <c r="N66" s="163" t="e">
        <f>#REF!</f>
        <v>#REF!</v>
      </c>
      <c r="O66" s="163"/>
      <c r="P66" s="163"/>
    </row>
    <row r="67" spans="1:16" x14ac:dyDescent="0.15">
      <c r="A67" s="163" t="s">
        <v>71</v>
      </c>
      <c r="B67" s="163" t="e">
        <f>NA()</f>
        <v>#N/A</v>
      </c>
      <c r="C67" s="163" t="e">
        <f>IF(ISNUMBER(#REF!), IF(#REF! &lt; 0, 0,#REF!), NA())</f>
        <v>#N/A</v>
      </c>
      <c r="D67" s="163" t="e">
        <f>NA()</f>
        <v>#N/A</v>
      </c>
      <c r="E67" s="163" t="e">
        <f>NA()</f>
        <v>#N/A</v>
      </c>
      <c r="F67" s="163" t="e">
        <f>IF(ISNUMBER(#REF!), IF(#REF! &lt; 0, 0,#REF!), NA())</f>
        <v>#N/A</v>
      </c>
      <c r="G67" s="163" t="e">
        <f>NA()</f>
        <v>#N/A</v>
      </c>
      <c r="H67" s="163" t="e">
        <f>NA()</f>
        <v>#N/A</v>
      </c>
      <c r="I67" s="163" t="e">
        <f>IF(ISNUMBER(#REF!), IF(#REF! &lt; 0, 0,#REF!), NA())</f>
        <v>#N/A</v>
      </c>
      <c r="J67" s="163" t="e">
        <f>NA()</f>
        <v>#N/A</v>
      </c>
      <c r="K67" s="163" t="e">
        <f>NA()</f>
        <v>#N/A</v>
      </c>
      <c r="L67" s="163" t="e">
        <f>IF(ISNUMBER(#REF!), IF(#REF! &lt; 0, 0,#REF!), NA())</f>
        <v>#N/A</v>
      </c>
      <c r="M67" s="163" t="e">
        <f>NA()</f>
        <v>#N/A</v>
      </c>
      <c r="N67" s="163" t="e">
        <f>NA()</f>
        <v>#N/A</v>
      </c>
      <c r="O67" s="163" t="e">
        <f>IF(ISNUMBER(#REF!), IF(#REF! &lt; 0, 0,#REF!), NA())</f>
        <v>#N/A</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3026</v>
      </c>
      <c r="C72" s="167">
        <f>基金残高に係る経年分析!G55</f>
        <v>3377</v>
      </c>
      <c r="D72" s="167">
        <f>基金残高に係る経年分析!H55</f>
        <v>3454</v>
      </c>
    </row>
    <row r="73" spans="1:16" x14ac:dyDescent="0.15">
      <c r="A73" s="166" t="s">
        <v>74</v>
      </c>
      <c r="B73" s="167">
        <f>基金残高に係る経年分析!F56</f>
        <v>2</v>
      </c>
      <c r="C73" s="167">
        <f>基金残高に係る経年分析!G56</f>
        <v>2</v>
      </c>
      <c r="D73" s="167">
        <f>基金残高に係る経年分析!H56</f>
        <v>35</v>
      </c>
    </row>
    <row r="74" spans="1:16" x14ac:dyDescent="0.15">
      <c r="A74" s="166" t="s">
        <v>75</v>
      </c>
      <c r="B74" s="167">
        <f>基金残高に係る経年分析!F57</f>
        <v>5359</v>
      </c>
      <c r="C74" s="167">
        <f>基金残高に係る経年分析!G57</f>
        <v>4604</v>
      </c>
      <c r="D74" s="167">
        <f>基金残高に係る経年分析!H57</f>
        <v>5107</v>
      </c>
    </row>
  </sheetData>
  <sheetProtection algorithmName="SHA-512" hashValue="l65l0iCf+4ckw0Ls4oR0znm0e0Rv31V+MpzPyies9Tv+M01siqWePR8KKsh+g3Xho0iR9YvG9iR2ynBD98Di8A==" saltValue="FaQh8+udQswMloV+GVY85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3831566</v>
      </c>
      <c r="S5" s="613"/>
      <c r="T5" s="613"/>
      <c r="U5" s="613"/>
      <c r="V5" s="613"/>
      <c r="W5" s="613"/>
      <c r="X5" s="613"/>
      <c r="Y5" s="614"/>
      <c r="Z5" s="615">
        <v>27.5</v>
      </c>
      <c r="AA5" s="615"/>
      <c r="AB5" s="615"/>
      <c r="AC5" s="615"/>
      <c r="AD5" s="616">
        <v>3614948</v>
      </c>
      <c r="AE5" s="616"/>
      <c r="AF5" s="616"/>
      <c r="AG5" s="616"/>
      <c r="AH5" s="616"/>
      <c r="AI5" s="616"/>
      <c r="AJ5" s="616"/>
      <c r="AK5" s="616"/>
      <c r="AL5" s="617">
        <v>44.6</v>
      </c>
      <c r="AM5" s="618"/>
      <c r="AN5" s="618"/>
      <c r="AO5" s="619"/>
      <c r="AP5" s="609" t="s">
        <v>216</v>
      </c>
      <c r="AQ5" s="610"/>
      <c r="AR5" s="610"/>
      <c r="AS5" s="610"/>
      <c r="AT5" s="610"/>
      <c r="AU5" s="610"/>
      <c r="AV5" s="610"/>
      <c r="AW5" s="610"/>
      <c r="AX5" s="610"/>
      <c r="AY5" s="610"/>
      <c r="AZ5" s="610"/>
      <c r="BA5" s="610"/>
      <c r="BB5" s="610"/>
      <c r="BC5" s="610"/>
      <c r="BD5" s="610"/>
      <c r="BE5" s="610"/>
      <c r="BF5" s="611"/>
      <c r="BG5" s="623">
        <v>3608687</v>
      </c>
      <c r="BH5" s="624"/>
      <c r="BI5" s="624"/>
      <c r="BJ5" s="624"/>
      <c r="BK5" s="624"/>
      <c r="BL5" s="624"/>
      <c r="BM5" s="624"/>
      <c r="BN5" s="625"/>
      <c r="BO5" s="626">
        <v>94.2</v>
      </c>
      <c r="BP5" s="626"/>
      <c r="BQ5" s="626"/>
      <c r="BR5" s="626"/>
      <c r="BS5" s="627" t="s">
        <v>121</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159426</v>
      </c>
      <c r="S6" s="624"/>
      <c r="T6" s="624"/>
      <c r="U6" s="624"/>
      <c r="V6" s="624"/>
      <c r="W6" s="624"/>
      <c r="X6" s="624"/>
      <c r="Y6" s="625"/>
      <c r="Z6" s="626">
        <v>1.1000000000000001</v>
      </c>
      <c r="AA6" s="626"/>
      <c r="AB6" s="626"/>
      <c r="AC6" s="626"/>
      <c r="AD6" s="627">
        <v>159426</v>
      </c>
      <c r="AE6" s="627"/>
      <c r="AF6" s="627"/>
      <c r="AG6" s="627"/>
      <c r="AH6" s="627"/>
      <c r="AI6" s="627"/>
      <c r="AJ6" s="627"/>
      <c r="AK6" s="627"/>
      <c r="AL6" s="628">
        <v>2</v>
      </c>
      <c r="AM6" s="629"/>
      <c r="AN6" s="629"/>
      <c r="AO6" s="630"/>
      <c r="AP6" s="620" t="s">
        <v>221</v>
      </c>
      <c r="AQ6" s="621"/>
      <c r="AR6" s="621"/>
      <c r="AS6" s="621"/>
      <c r="AT6" s="621"/>
      <c r="AU6" s="621"/>
      <c r="AV6" s="621"/>
      <c r="AW6" s="621"/>
      <c r="AX6" s="621"/>
      <c r="AY6" s="621"/>
      <c r="AZ6" s="621"/>
      <c r="BA6" s="621"/>
      <c r="BB6" s="621"/>
      <c r="BC6" s="621"/>
      <c r="BD6" s="621"/>
      <c r="BE6" s="621"/>
      <c r="BF6" s="622"/>
      <c r="BG6" s="623">
        <v>3608687</v>
      </c>
      <c r="BH6" s="624"/>
      <c r="BI6" s="624"/>
      <c r="BJ6" s="624"/>
      <c r="BK6" s="624"/>
      <c r="BL6" s="624"/>
      <c r="BM6" s="624"/>
      <c r="BN6" s="625"/>
      <c r="BO6" s="626">
        <v>94.2</v>
      </c>
      <c r="BP6" s="626"/>
      <c r="BQ6" s="626"/>
      <c r="BR6" s="626"/>
      <c r="BS6" s="627" t="s">
        <v>121</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113807</v>
      </c>
      <c r="CS6" s="624"/>
      <c r="CT6" s="624"/>
      <c r="CU6" s="624"/>
      <c r="CV6" s="624"/>
      <c r="CW6" s="624"/>
      <c r="CX6" s="624"/>
      <c r="CY6" s="625"/>
      <c r="CZ6" s="617">
        <v>0.8</v>
      </c>
      <c r="DA6" s="618"/>
      <c r="DB6" s="618"/>
      <c r="DC6" s="634"/>
      <c r="DD6" s="632" t="s">
        <v>121</v>
      </c>
      <c r="DE6" s="624"/>
      <c r="DF6" s="624"/>
      <c r="DG6" s="624"/>
      <c r="DH6" s="624"/>
      <c r="DI6" s="624"/>
      <c r="DJ6" s="624"/>
      <c r="DK6" s="624"/>
      <c r="DL6" s="624"/>
      <c r="DM6" s="624"/>
      <c r="DN6" s="624"/>
      <c r="DO6" s="624"/>
      <c r="DP6" s="625"/>
      <c r="DQ6" s="632">
        <v>113517</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1272</v>
      </c>
      <c r="S7" s="624"/>
      <c r="T7" s="624"/>
      <c r="U7" s="624"/>
      <c r="V7" s="624"/>
      <c r="W7" s="624"/>
      <c r="X7" s="624"/>
      <c r="Y7" s="625"/>
      <c r="Z7" s="626">
        <v>0</v>
      </c>
      <c r="AA7" s="626"/>
      <c r="AB7" s="626"/>
      <c r="AC7" s="626"/>
      <c r="AD7" s="627">
        <v>1272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1447735</v>
      </c>
      <c r="BH7" s="624"/>
      <c r="BI7" s="624"/>
      <c r="BJ7" s="624"/>
      <c r="BK7" s="624"/>
      <c r="BL7" s="624"/>
      <c r="BM7" s="624"/>
      <c r="BN7" s="625"/>
      <c r="BO7" s="626">
        <v>37.799999999999997</v>
      </c>
      <c r="BP7" s="626"/>
      <c r="BQ7" s="626"/>
      <c r="BR7" s="626"/>
      <c r="BS7" s="627" t="s">
        <v>121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1568239</v>
      </c>
      <c r="CS7" s="624"/>
      <c r="CT7" s="624"/>
      <c r="CU7" s="624"/>
      <c r="CV7" s="624"/>
      <c r="CW7" s="624"/>
      <c r="CX7" s="624"/>
      <c r="CY7" s="625"/>
      <c r="CZ7" s="626">
        <v>11.6</v>
      </c>
      <c r="DA7" s="626"/>
      <c r="DB7" s="626"/>
      <c r="DC7" s="626"/>
      <c r="DD7" s="632">
        <v>14752</v>
      </c>
      <c r="DE7" s="624"/>
      <c r="DF7" s="624"/>
      <c r="DG7" s="624"/>
      <c r="DH7" s="624"/>
      <c r="DI7" s="624"/>
      <c r="DJ7" s="624"/>
      <c r="DK7" s="624"/>
      <c r="DL7" s="624"/>
      <c r="DM7" s="624"/>
      <c r="DN7" s="624"/>
      <c r="DO7" s="624"/>
      <c r="DP7" s="625"/>
      <c r="DQ7" s="632">
        <v>1376724</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21659</v>
      </c>
      <c r="S8" s="624"/>
      <c r="T8" s="624"/>
      <c r="U8" s="624"/>
      <c r="V8" s="624"/>
      <c r="W8" s="624"/>
      <c r="X8" s="624"/>
      <c r="Y8" s="625"/>
      <c r="Z8" s="626">
        <v>0.2</v>
      </c>
      <c r="AA8" s="626"/>
      <c r="AB8" s="626"/>
      <c r="AC8" s="626"/>
      <c r="AD8" s="627">
        <v>21659</v>
      </c>
      <c r="AE8" s="627"/>
      <c r="AF8" s="627"/>
      <c r="AG8" s="627"/>
      <c r="AH8" s="627"/>
      <c r="AI8" s="627"/>
      <c r="AJ8" s="627"/>
      <c r="AK8" s="627"/>
      <c r="AL8" s="628">
        <v>0.3</v>
      </c>
      <c r="AM8" s="629"/>
      <c r="AN8" s="629"/>
      <c r="AO8" s="630"/>
      <c r="AP8" s="620" t="s">
        <v>227</v>
      </c>
      <c r="AQ8" s="621"/>
      <c r="AR8" s="621"/>
      <c r="AS8" s="621"/>
      <c r="AT8" s="621"/>
      <c r="AU8" s="621"/>
      <c r="AV8" s="621"/>
      <c r="AW8" s="621"/>
      <c r="AX8" s="621"/>
      <c r="AY8" s="621"/>
      <c r="AZ8" s="621"/>
      <c r="BA8" s="621"/>
      <c r="BB8" s="621"/>
      <c r="BC8" s="621"/>
      <c r="BD8" s="621"/>
      <c r="BE8" s="621"/>
      <c r="BF8" s="622"/>
      <c r="BG8" s="623">
        <v>46712</v>
      </c>
      <c r="BH8" s="624"/>
      <c r="BI8" s="624"/>
      <c r="BJ8" s="624"/>
      <c r="BK8" s="624"/>
      <c r="BL8" s="624"/>
      <c r="BM8" s="624"/>
      <c r="BN8" s="625"/>
      <c r="BO8" s="626">
        <v>1.2</v>
      </c>
      <c r="BP8" s="626"/>
      <c r="BQ8" s="626"/>
      <c r="BR8" s="626"/>
      <c r="BS8" s="627" t="s">
        <v>121</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5387433</v>
      </c>
      <c r="CS8" s="624"/>
      <c r="CT8" s="624"/>
      <c r="CU8" s="624"/>
      <c r="CV8" s="624"/>
      <c r="CW8" s="624"/>
      <c r="CX8" s="624"/>
      <c r="CY8" s="625"/>
      <c r="CZ8" s="626">
        <v>39.700000000000003</v>
      </c>
      <c r="DA8" s="626"/>
      <c r="DB8" s="626"/>
      <c r="DC8" s="626"/>
      <c r="DD8" s="632">
        <v>4912</v>
      </c>
      <c r="DE8" s="624"/>
      <c r="DF8" s="624"/>
      <c r="DG8" s="624"/>
      <c r="DH8" s="624"/>
      <c r="DI8" s="624"/>
      <c r="DJ8" s="624"/>
      <c r="DK8" s="624"/>
      <c r="DL8" s="624"/>
      <c r="DM8" s="624"/>
      <c r="DN8" s="624"/>
      <c r="DO8" s="624"/>
      <c r="DP8" s="625"/>
      <c r="DQ8" s="632">
        <v>3183861</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28877</v>
      </c>
      <c r="S9" s="624"/>
      <c r="T9" s="624"/>
      <c r="U9" s="624"/>
      <c r="V9" s="624"/>
      <c r="W9" s="624"/>
      <c r="X9" s="624"/>
      <c r="Y9" s="625"/>
      <c r="Z9" s="626">
        <v>0.2</v>
      </c>
      <c r="AA9" s="626"/>
      <c r="AB9" s="626"/>
      <c r="AC9" s="626"/>
      <c r="AD9" s="627">
        <v>28877</v>
      </c>
      <c r="AE9" s="627"/>
      <c r="AF9" s="627"/>
      <c r="AG9" s="627"/>
      <c r="AH9" s="627"/>
      <c r="AI9" s="627"/>
      <c r="AJ9" s="627"/>
      <c r="AK9" s="627"/>
      <c r="AL9" s="628">
        <v>0.4</v>
      </c>
      <c r="AM9" s="629"/>
      <c r="AN9" s="629"/>
      <c r="AO9" s="630"/>
      <c r="AP9" s="620" t="s">
        <v>230</v>
      </c>
      <c r="AQ9" s="621"/>
      <c r="AR9" s="621"/>
      <c r="AS9" s="621"/>
      <c r="AT9" s="621"/>
      <c r="AU9" s="621"/>
      <c r="AV9" s="621"/>
      <c r="AW9" s="621"/>
      <c r="AX9" s="621"/>
      <c r="AY9" s="621"/>
      <c r="AZ9" s="621"/>
      <c r="BA9" s="621"/>
      <c r="BB9" s="621"/>
      <c r="BC9" s="621"/>
      <c r="BD9" s="621"/>
      <c r="BE9" s="621"/>
      <c r="BF9" s="622"/>
      <c r="BG9" s="623">
        <v>1277538</v>
      </c>
      <c r="BH9" s="624"/>
      <c r="BI9" s="624"/>
      <c r="BJ9" s="624"/>
      <c r="BK9" s="624"/>
      <c r="BL9" s="624"/>
      <c r="BM9" s="624"/>
      <c r="BN9" s="625"/>
      <c r="BO9" s="626">
        <v>33.299999999999997</v>
      </c>
      <c r="BP9" s="626"/>
      <c r="BQ9" s="626"/>
      <c r="BR9" s="626"/>
      <c r="BS9" s="627" t="s">
        <v>121</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973076</v>
      </c>
      <c r="CS9" s="624"/>
      <c r="CT9" s="624"/>
      <c r="CU9" s="624"/>
      <c r="CV9" s="624"/>
      <c r="CW9" s="624"/>
      <c r="CX9" s="624"/>
      <c r="CY9" s="625"/>
      <c r="CZ9" s="626">
        <v>7.2</v>
      </c>
      <c r="DA9" s="626"/>
      <c r="DB9" s="626"/>
      <c r="DC9" s="626"/>
      <c r="DD9" s="632">
        <v>8475</v>
      </c>
      <c r="DE9" s="624"/>
      <c r="DF9" s="624"/>
      <c r="DG9" s="624"/>
      <c r="DH9" s="624"/>
      <c r="DI9" s="624"/>
      <c r="DJ9" s="624"/>
      <c r="DK9" s="624"/>
      <c r="DL9" s="624"/>
      <c r="DM9" s="624"/>
      <c r="DN9" s="624"/>
      <c r="DO9" s="624"/>
      <c r="DP9" s="625"/>
      <c r="DQ9" s="632">
        <v>888772</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121</v>
      </c>
      <c r="S10" s="624"/>
      <c r="T10" s="624"/>
      <c r="U10" s="624"/>
      <c r="V10" s="624"/>
      <c r="W10" s="624"/>
      <c r="X10" s="624"/>
      <c r="Y10" s="625"/>
      <c r="Z10" s="626" t="s">
        <v>121</v>
      </c>
      <c r="AA10" s="626"/>
      <c r="AB10" s="626"/>
      <c r="AC10" s="626"/>
      <c r="AD10" s="627" t="s">
        <v>121</v>
      </c>
      <c r="AE10" s="627"/>
      <c r="AF10" s="627"/>
      <c r="AG10" s="627"/>
      <c r="AH10" s="627"/>
      <c r="AI10" s="627"/>
      <c r="AJ10" s="627"/>
      <c r="AK10" s="627"/>
      <c r="AL10" s="628" t="s">
        <v>121</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67832</v>
      </c>
      <c r="BH10" s="624"/>
      <c r="BI10" s="624"/>
      <c r="BJ10" s="624"/>
      <c r="BK10" s="624"/>
      <c r="BL10" s="624"/>
      <c r="BM10" s="624"/>
      <c r="BN10" s="625"/>
      <c r="BO10" s="626">
        <v>1.8</v>
      </c>
      <c r="BP10" s="626"/>
      <c r="BQ10" s="626"/>
      <c r="BR10" s="626"/>
      <c r="BS10" s="627" t="s">
        <v>121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26664</v>
      </c>
      <c r="CS10" s="624"/>
      <c r="CT10" s="624"/>
      <c r="CU10" s="624"/>
      <c r="CV10" s="624"/>
      <c r="CW10" s="624"/>
      <c r="CX10" s="624"/>
      <c r="CY10" s="625"/>
      <c r="CZ10" s="626">
        <v>0.2</v>
      </c>
      <c r="DA10" s="626"/>
      <c r="DB10" s="626"/>
      <c r="DC10" s="626"/>
      <c r="DD10" s="632">
        <v>98</v>
      </c>
      <c r="DE10" s="624"/>
      <c r="DF10" s="624"/>
      <c r="DG10" s="624"/>
      <c r="DH10" s="624"/>
      <c r="DI10" s="624"/>
      <c r="DJ10" s="624"/>
      <c r="DK10" s="624"/>
      <c r="DL10" s="624"/>
      <c r="DM10" s="624"/>
      <c r="DN10" s="624"/>
      <c r="DO10" s="624"/>
      <c r="DP10" s="625"/>
      <c r="DQ10" s="632">
        <v>26190</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813748</v>
      </c>
      <c r="S11" s="624"/>
      <c r="T11" s="624"/>
      <c r="U11" s="624"/>
      <c r="V11" s="624"/>
      <c r="W11" s="624"/>
      <c r="X11" s="624"/>
      <c r="Y11" s="625"/>
      <c r="Z11" s="628">
        <v>5.8</v>
      </c>
      <c r="AA11" s="629"/>
      <c r="AB11" s="629"/>
      <c r="AC11" s="635"/>
      <c r="AD11" s="632">
        <v>813748</v>
      </c>
      <c r="AE11" s="624"/>
      <c r="AF11" s="624"/>
      <c r="AG11" s="624"/>
      <c r="AH11" s="624"/>
      <c r="AI11" s="624"/>
      <c r="AJ11" s="624"/>
      <c r="AK11" s="625"/>
      <c r="AL11" s="628">
        <v>10</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55653</v>
      </c>
      <c r="BH11" s="624"/>
      <c r="BI11" s="624"/>
      <c r="BJ11" s="624"/>
      <c r="BK11" s="624"/>
      <c r="BL11" s="624"/>
      <c r="BM11" s="624"/>
      <c r="BN11" s="625"/>
      <c r="BO11" s="626">
        <v>1.5</v>
      </c>
      <c r="BP11" s="626"/>
      <c r="BQ11" s="626"/>
      <c r="BR11" s="626"/>
      <c r="BS11" s="627" t="s">
        <v>121</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470567</v>
      </c>
      <c r="CS11" s="624"/>
      <c r="CT11" s="624"/>
      <c r="CU11" s="624"/>
      <c r="CV11" s="624"/>
      <c r="CW11" s="624"/>
      <c r="CX11" s="624"/>
      <c r="CY11" s="625"/>
      <c r="CZ11" s="626">
        <v>3.5</v>
      </c>
      <c r="DA11" s="626"/>
      <c r="DB11" s="626"/>
      <c r="DC11" s="626"/>
      <c r="DD11" s="632">
        <v>116848</v>
      </c>
      <c r="DE11" s="624"/>
      <c r="DF11" s="624"/>
      <c r="DG11" s="624"/>
      <c r="DH11" s="624"/>
      <c r="DI11" s="624"/>
      <c r="DJ11" s="624"/>
      <c r="DK11" s="624"/>
      <c r="DL11" s="624"/>
      <c r="DM11" s="624"/>
      <c r="DN11" s="624"/>
      <c r="DO11" s="624"/>
      <c r="DP11" s="625"/>
      <c r="DQ11" s="632">
        <v>247957</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121</v>
      </c>
      <c r="S12" s="624"/>
      <c r="T12" s="624"/>
      <c r="U12" s="624"/>
      <c r="V12" s="624"/>
      <c r="W12" s="624"/>
      <c r="X12" s="624"/>
      <c r="Y12" s="625"/>
      <c r="Z12" s="626" t="s">
        <v>121</v>
      </c>
      <c r="AA12" s="626"/>
      <c r="AB12" s="626"/>
      <c r="AC12" s="626"/>
      <c r="AD12" s="627" t="s">
        <v>121</v>
      </c>
      <c r="AE12" s="627"/>
      <c r="AF12" s="627"/>
      <c r="AG12" s="627"/>
      <c r="AH12" s="627"/>
      <c r="AI12" s="627"/>
      <c r="AJ12" s="627"/>
      <c r="AK12" s="627"/>
      <c r="AL12" s="628" t="s">
        <v>121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1769095</v>
      </c>
      <c r="BH12" s="624"/>
      <c r="BI12" s="624"/>
      <c r="BJ12" s="624"/>
      <c r="BK12" s="624"/>
      <c r="BL12" s="624"/>
      <c r="BM12" s="624"/>
      <c r="BN12" s="625"/>
      <c r="BO12" s="626">
        <v>46.2</v>
      </c>
      <c r="BP12" s="626"/>
      <c r="BQ12" s="626"/>
      <c r="BR12" s="626"/>
      <c r="BS12" s="627" t="s">
        <v>121</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275760</v>
      </c>
      <c r="CS12" s="624"/>
      <c r="CT12" s="624"/>
      <c r="CU12" s="624"/>
      <c r="CV12" s="624"/>
      <c r="CW12" s="624"/>
      <c r="CX12" s="624"/>
      <c r="CY12" s="625"/>
      <c r="CZ12" s="626">
        <v>2</v>
      </c>
      <c r="DA12" s="626"/>
      <c r="DB12" s="626"/>
      <c r="DC12" s="626"/>
      <c r="DD12" s="632">
        <v>3097</v>
      </c>
      <c r="DE12" s="624"/>
      <c r="DF12" s="624"/>
      <c r="DG12" s="624"/>
      <c r="DH12" s="624"/>
      <c r="DI12" s="624"/>
      <c r="DJ12" s="624"/>
      <c r="DK12" s="624"/>
      <c r="DL12" s="624"/>
      <c r="DM12" s="624"/>
      <c r="DN12" s="624"/>
      <c r="DO12" s="624"/>
      <c r="DP12" s="625"/>
      <c r="DQ12" s="632">
        <v>164225</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121</v>
      </c>
      <c r="S13" s="624"/>
      <c r="T13" s="624"/>
      <c r="U13" s="624"/>
      <c r="V13" s="624"/>
      <c r="W13" s="624"/>
      <c r="X13" s="624"/>
      <c r="Y13" s="625"/>
      <c r="Z13" s="626" t="s">
        <v>121</v>
      </c>
      <c r="AA13" s="626"/>
      <c r="AB13" s="626"/>
      <c r="AC13" s="626"/>
      <c r="AD13" s="627" t="s">
        <v>121</v>
      </c>
      <c r="AE13" s="627"/>
      <c r="AF13" s="627"/>
      <c r="AG13" s="627"/>
      <c r="AH13" s="627"/>
      <c r="AI13" s="627"/>
      <c r="AJ13" s="627"/>
      <c r="AK13" s="627"/>
      <c r="AL13" s="628" t="s">
        <v>121</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1766651</v>
      </c>
      <c r="BH13" s="624"/>
      <c r="BI13" s="624"/>
      <c r="BJ13" s="624"/>
      <c r="BK13" s="624"/>
      <c r="BL13" s="624"/>
      <c r="BM13" s="624"/>
      <c r="BN13" s="625"/>
      <c r="BO13" s="626">
        <v>46.1</v>
      </c>
      <c r="BP13" s="626"/>
      <c r="BQ13" s="626"/>
      <c r="BR13" s="626"/>
      <c r="BS13" s="627" t="s">
        <v>121</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1775844</v>
      </c>
      <c r="CS13" s="624"/>
      <c r="CT13" s="624"/>
      <c r="CU13" s="624"/>
      <c r="CV13" s="624"/>
      <c r="CW13" s="624"/>
      <c r="CX13" s="624"/>
      <c r="CY13" s="625"/>
      <c r="CZ13" s="626">
        <v>13.1</v>
      </c>
      <c r="DA13" s="626"/>
      <c r="DB13" s="626"/>
      <c r="DC13" s="626"/>
      <c r="DD13" s="632">
        <v>394672</v>
      </c>
      <c r="DE13" s="624"/>
      <c r="DF13" s="624"/>
      <c r="DG13" s="624"/>
      <c r="DH13" s="624"/>
      <c r="DI13" s="624"/>
      <c r="DJ13" s="624"/>
      <c r="DK13" s="624"/>
      <c r="DL13" s="624"/>
      <c r="DM13" s="624"/>
      <c r="DN13" s="624"/>
      <c r="DO13" s="624"/>
      <c r="DP13" s="625"/>
      <c r="DQ13" s="632">
        <v>920399</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121</v>
      </c>
      <c r="S14" s="624"/>
      <c r="T14" s="624"/>
      <c r="U14" s="624"/>
      <c r="V14" s="624"/>
      <c r="W14" s="624"/>
      <c r="X14" s="624"/>
      <c r="Y14" s="625"/>
      <c r="Z14" s="626" t="s">
        <v>121</v>
      </c>
      <c r="AA14" s="626"/>
      <c r="AB14" s="626"/>
      <c r="AC14" s="626"/>
      <c r="AD14" s="627" t="s">
        <v>121</v>
      </c>
      <c r="AE14" s="627"/>
      <c r="AF14" s="627"/>
      <c r="AG14" s="627"/>
      <c r="AH14" s="627"/>
      <c r="AI14" s="627"/>
      <c r="AJ14" s="627"/>
      <c r="AK14" s="627"/>
      <c r="AL14" s="628" t="s">
        <v>121</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127717</v>
      </c>
      <c r="BH14" s="624"/>
      <c r="BI14" s="624"/>
      <c r="BJ14" s="624"/>
      <c r="BK14" s="624"/>
      <c r="BL14" s="624"/>
      <c r="BM14" s="624"/>
      <c r="BN14" s="625"/>
      <c r="BO14" s="626">
        <v>3.3</v>
      </c>
      <c r="BP14" s="626"/>
      <c r="BQ14" s="626"/>
      <c r="BR14" s="626"/>
      <c r="BS14" s="627" t="s">
        <v>121</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716276</v>
      </c>
      <c r="CS14" s="624"/>
      <c r="CT14" s="624"/>
      <c r="CU14" s="624"/>
      <c r="CV14" s="624"/>
      <c r="CW14" s="624"/>
      <c r="CX14" s="624"/>
      <c r="CY14" s="625"/>
      <c r="CZ14" s="626">
        <v>5.3</v>
      </c>
      <c r="DA14" s="626"/>
      <c r="DB14" s="626"/>
      <c r="DC14" s="626"/>
      <c r="DD14" s="632">
        <v>114409</v>
      </c>
      <c r="DE14" s="624"/>
      <c r="DF14" s="624"/>
      <c r="DG14" s="624"/>
      <c r="DH14" s="624"/>
      <c r="DI14" s="624"/>
      <c r="DJ14" s="624"/>
      <c r="DK14" s="624"/>
      <c r="DL14" s="624"/>
      <c r="DM14" s="624"/>
      <c r="DN14" s="624"/>
      <c r="DO14" s="624"/>
      <c r="DP14" s="625"/>
      <c r="DQ14" s="632">
        <v>599981</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22177</v>
      </c>
      <c r="S15" s="624"/>
      <c r="T15" s="624"/>
      <c r="U15" s="624"/>
      <c r="V15" s="624"/>
      <c r="W15" s="624"/>
      <c r="X15" s="624"/>
      <c r="Y15" s="625"/>
      <c r="Z15" s="626">
        <v>0.2</v>
      </c>
      <c r="AA15" s="626"/>
      <c r="AB15" s="626"/>
      <c r="AC15" s="626"/>
      <c r="AD15" s="627">
        <v>22177</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264140</v>
      </c>
      <c r="BH15" s="624"/>
      <c r="BI15" s="624"/>
      <c r="BJ15" s="624"/>
      <c r="BK15" s="624"/>
      <c r="BL15" s="624"/>
      <c r="BM15" s="624"/>
      <c r="BN15" s="625"/>
      <c r="BO15" s="626">
        <v>6.9</v>
      </c>
      <c r="BP15" s="626"/>
      <c r="BQ15" s="626"/>
      <c r="BR15" s="626"/>
      <c r="BS15" s="627" t="s">
        <v>121</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1418483</v>
      </c>
      <c r="CS15" s="624"/>
      <c r="CT15" s="624"/>
      <c r="CU15" s="624"/>
      <c r="CV15" s="624"/>
      <c r="CW15" s="624"/>
      <c r="CX15" s="624"/>
      <c r="CY15" s="625"/>
      <c r="CZ15" s="626">
        <v>10.5</v>
      </c>
      <c r="DA15" s="626"/>
      <c r="DB15" s="626"/>
      <c r="DC15" s="626"/>
      <c r="DD15" s="632">
        <v>137797</v>
      </c>
      <c r="DE15" s="624"/>
      <c r="DF15" s="624"/>
      <c r="DG15" s="624"/>
      <c r="DH15" s="624"/>
      <c r="DI15" s="624"/>
      <c r="DJ15" s="624"/>
      <c r="DK15" s="624"/>
      <c r="DL15" s="624"/>
      <c r="DM15" s="624"/>
      <c r="DN15" s="624"/>
      <c r="DO15" s="624"/>
      <c r="DP15" s="625"/>
      <c r="DQ15" s="632">
        <v>1028938</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61683</v>
      </c>
      <c r="S16" s="624"/>
      <c r="T16" s="624"/>
      <c r="U16" s="624"/>
      <c r="V16" s="624"/>
      <c r="W16" s="624"/>
      <c r="X16" s="624"/>
      <c r="Y16" s="625"/>
      <c r="Z16" s="626">
        <v>0.4</v>
      </c>
      <c r="AA16" s="626"/>
      <c r="AB16" s="626"/>
      <c r="AC16" s="626"/>
      <c r="AD16" s="627">
        <v>61683</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121</v>
      </c>
      <c r="BH16" s="624"/>
      <c r="BI16" s="624"/>
      <c r="BJ16" s="624"/>
      <c r="BK16" s="624"/>
      <c r="BL16" s="624"/>
      <c r="BM16" s="624"/>
      <c r="BN16" s="625"/>
      <c r="BO16" s="626" t="s">
        <v>121</v>
      </c>
      <c r="BP16" s="626"/>
      <c r="BQ16" s="626"/>
      <c r="BR16" s="626"/>
      <c r="BS16" s="627" t="s">
        <v>121</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121</v>
      </c>
      <c r="CS16" s="624"/>
      <c r="CT16" s="624"/>
      <c r="CU16" s="624"/>
      <c r="CV16" s="624"/>
      <c r="CW16" s="624"/>
      <c r="CX16" s="624"/>
      <c r="CY16" s="625"/>
      <c r="CZ16" s="626" t="s">
        <v>121</v>
      </c>
      <c r="DA16" s="626"/>
      <c r="DB16" s="626"/>
      <c r="DC16" s="626"/>
      <c r="DD16" s="632" t="s">
        <v>121</v>
      </c>
      <c r="DE16" s="624"/>
      <c r="DF16" s="624"/>
      <c r="DG16" s="624"/>
      <c r="DH16" s="624"/>
      <c r="DI16" s="624"/>
      <c r="DJ16" s="624"/>
      <c r="DK16" s="624"/>
      <c r="DL16" s="624"/>
      <c r="DM16" s="624"/>
      <c r="DN16" s="624"/>
      <c r="DO16" s="624"/>
      <c r="DP16" s="625"/>
      <c r="DQ16" s="632" t="s">
        <v>121</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186388</v>
      </c>
      <c r="S17" s="624"/>
      <c r="T17" s="624"/>
      <c r="U17" s="624"/>
      <c r="V17" s="624"/>
      <c r="W17" s="624"/>
      <c r="X17" s="624"/>
      <c r="Y17" s="625"/>
      <c r="Z17" s="626">
        <v>1.3</v>
      </c>
      <c r="AA17" s="626"/>
      <c r="AB17" s="626"/>
      <c r="AC17" s="626"/>
      <c r="AD17" s="627">
        <v>186388</v>
      </c>
      <c r="AE17" s="627"/>
      <c r="AF17" s="627"/>
      <c r="AG17" s="627"/>
      <c r="AH17" s="627"/>
      <c r="AI17" s="627"/>
      <c r="AJ17" s="627"/>
      <c r="AK17" s="627"/>
      <c r="AL17" s="628">
        <v>2.2999999999999998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121</v>
      </c>
      <c r="BH17" s="624"/>
      <c r="BI17" s="624"/>
      <c r="BJ17" s="624"/>
      <c r="BK17" s="624"/>
      <c r="BL17" s="624"/>
      <c r="BM17" s="624"/>
      <c r="BN17" s="625"/>
      <c r="BO17" s="626" t="s">
        <v>121</v>
      </c>
      <c r="BP17" s="626"/>
      <c r="BQ17" s="626"/>
      <c r="BR17" s="626"/>
      <c r="BS17" s="627" t="s">
        <v>121</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842061</v>
      </c>
      <c r="CS17" s="624"/>
      <c r="CT17" s="624"/>
      <c r="CU17" s="624"/>
      <c r="CV17" s="624"/>
      <c r="CW17" s="624"/>
      <c r="CX17" s="624"/>
      <c r="CY17" s="625"/>
      <c r="CZ17" s="626">
        <v>6.2</v>
      </c>
      <c r="DA17" s="626"/>
      <c r="DB17" s="626"/>
      <c r="DC17" s="626"/>
      <c r="DD17" s="632" t="s">
        <v>121</v>
      </c>
      <c r="DE17" s="624"/>
      <c r="DF17" s="624"/>
      <c r="DG17" s="624"/>
      <c r="DH17" s="624"/>
      <c r="DI17" s="624"/>
      <c r="DJ17" s="624"/>
      <c r="DK17" s="624"/>
      <c r="DL17" s="624"/>
      <c r="DM17" s="624"/>
      <c r="DN17" s="624"/>
      <c r="DO17" s="624"/>
      <c r="DP17" s="625"/>
      <c r="DQ17" s="632">
        <v>829009</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41933</v>
      </c>
      <c r="S18" s="624"/>
      <c r="T18" s="624"/>
      <c r="U18" s="624"/>
      <c r="V18" s="624"/>
      <c r="W18" s="624"/>
      <c r="X18" s="624"/>
      <c r="Y18" s="625"/>
      <c r="Z18" s="626">
        <v>0.3</v>
      </c>
      <c r="AA18" s="626"/>
      <c r="AB18" s="626"/>
      <c r="AC18" s="626"/>
      <c r="AD18" s="627">
        <v>41933</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121</v>
      </c>
      <c r="BH18" s="624"/>
      <c r="BI18" s="624"/>
      <c r="BJ18" s="624"/>
      <c r="BK18" s="624"/>
      <c r="BL18" s="624"/>
      <c r="BM18" s="624"/>
      <c r="BN18" s="625"/>
      <c r="BO18" s="626" t="s">
        <v>121</v>
      </c>
      <c r="BP18" s="626"/>
      <c r="BQ18" s="626"/>
      <c r="BR18" s="626"/>
      <c r="BS18" s="627" t="s">
        <v>121</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121</v>
      </c>
      <c r="CS18" s="624"/>
      <c r="CT18" s="624"/>
      <c r="CU18" s="624"/>
      <c r="CV18" s="624"/>
      <c r="CW18" s="624"/>
      <c r="CX18" s="624"/>
      <c r="CY18" s="625"/>
      <c r="CZ18" s="626" t="s">
        <v>121</v>
      </c>
      <c r="DA18" s="626"/>
      <c r="DB18" s="626"/>
      <c r="DC18" s="626"/>
      <c r="DD18" s="632" t="s">
        <v>121</v>
      </c>
      <c r="DE18" s="624"/>
      <c r="DF18" s="624"/>
      <c r="DG18" s="624"/>
      <c r="DH18" s="624"/>
      <c r="DI18" s="624"/>
      <c r="DJ18" s="624"/>
      <c r="DK18" s="624"/>
      <c r="DL18" s="624"/>
      <c r="DM18" s="624"/>
      <c r="DN18" s="624"/>
      <c r="DO18" s="624"/>
      <c r="DP18" s="625"/>
      <c r="DQ18" s="632" t="s">
        <v>121</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144455</v>
      </c>
      <c r="S19" s="624"/>
      <c r="T19" s="624"/>
      <c r="U19" s="624"/>
      <c r="V19" s="624"/>
      <c r="W19" s="624"/>
      <c r="X19" s="624"/>
      <c r="Y19" s="625"/>
      <c r="Z19" s="626">
        <v>1</v>
      </c>
      <c r="AA19" s="626"/>
      <c r="AB19" s="626"/>
      <c r="AC19" s="626"/>
      <c r="AD19" s="627">
        <v>144455</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222879</v>
      </c>
      <c r="BH19" s="624"/>
      <c r="BI19" s="624"/>
      <c r="BJ19" s="624"/>
      <c r="BK19" s="624"/>
      <c r="BL19" s="624"/>
      <c r="BM19" s="624"/>
      <c r="BN19" s="625"/>
      <c r="BO19" s="626">
        <v>5.8</v>
      </c>
      <c r="BP19" s="626"/>
      <c r="BQ19" s="626"/>
      <c r="BR19" s="626"/>
      <c r="BS19" s="627" t="s">
        <v>121</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121</v>
      </c>
      <c r="CS19" s="624"/>
      <c r="CT19" s="624"/>
      <c r="CU19" s="624"/>
      <c r="CV19" s="624"/>
      <c r="CW19" s="624"/>
      <c r="CX19" s="624"/>
      <c r="CY19" s="625"/>
      <c r="CZ19" s="626" t="s">
        <v>121</v>
      </c>
      <c r="DA19" s="626"/>
      <c r="DB19" s="626"/>
      <c r="DC19" s="626"/>
      <c r="DD19" s="632" t="s">
        <v>121</v>
      </c>
      <c r="DE19" s="624"/>
      <c r="DF19" s="624"/>
      <c r="DG19" s="624"/>
      <c r="DH19" s="624"/>
      <c r="DI19" s="624"/>
      <c r="DJ19" s="624"/>
      <c r="DK19" s="624"/>
      <c r="DL19" s="624"/>
      <c r="DM19" s="624"/>
      <c r="DN19" s="624"/>
      <c r="DO19" s="624"/>
      <c r="DP19" s="625"/>
      <c r="DQ19" s="632" t="s">
        <v>121</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121</v>
      </c>
      <c r="S20" s="624"/>
      <c r="T20" s="624"/>
      <c r="U20" s="624"/>
      <c r="V20" s="624"/>
      <c r="W20" s="624"/>
      <c r="X20" s="624"/>
      <c r="Y20" s="625"/>
      <c r="Z20" s="626" t="s">
        <v>121</v>
      </c>
      <c r="AA20" s="626"/>
      <c r="AB20" s="626"/>
      <c r="AC20" s="626"/>
      <c r="AD20" s="627" t="s">
        <v>121</v>
      </c>
      <c r="AE20" s="627"/>
      <c r="AF20" s="627"/>
      <c r="AG20" s="627"/>
      <c r="AH20" s="627"/>
      <c r="AI20" s="627"/>
      <c r="AJ20" s="627"/>
      <c r="AK20" s="627"/>
      <c r="AL20" s="628" t="s">
        <v>121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222879</v>
      </c>
      <c r="BH20" s="624"/>
      <c r="BI20" s="624"/>
      <c r="BJ20" s="624"/>
      <c r="BK20" s="624"/>
      <c r="BL20" s="624"/>
      <c r="BM20" s="624"/>
      <c r="BN20" s="625"/>
      <c r="BO20" s="626">
        <v>5.8</v>
      </c>
      <c r="BP20" s="626"/>
      <c r="BQ20" s="626"/>
      <c r="BR20" s="626"/>
      <c r="BS20" s="627" t="s">
        <v>121</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13568210</v>
      </c>
      <c r="CS20" s="624"/>
      <c r="CT20" s="624"/>
      <c r="CU20" s="624"/>
      <c r="CV20" s="624"/>
      <c r="CW20" s="624"/>
      <c r="CX20" s="624"/>
      <c r="CY20" s="625"/>
      <c r="CZ20" s="626">
        <v>100</v>
      </c>
      <c r="DA20" s="626"/>
      <c r="DB20" s="626"/>
      <c r="DC20" s="626"/>
      <c r="DD20" s="632">
        <v>795060</v>
      </c>
      <c r="DE20" s="624"/>
      <c r="DF20" s="624"/>
      <c r="DG20" s="624"/>
      <c r="DH20" s="624"/>
      <c r="DI20" s="624"/>
      <c r="DJ20" s="624"/>
      <c r="DK20" s="624"/>
      <c r="DL20" s="624"/>
      <c r="DM20" s="624"/>
      <c r="DN20" s="624"/>
      <c r="DO20" s="624"/>
      <c r="DP20" s="625"/>
      <c r="DQ20" s="632">
        <v>9379573</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3552172</v>
      </c>
      <c r="S21" s="624"/>
      <c r="T21" s="624"/>
      <c r="U21" s="624"/>
      <c r="V21" s="624"/>
      <c r="W21" s="624"/>
      <c r="X21" s="624"/>
      <c r="Y21" s="625"/>
      <c r="Z21" s="626">
        <v>25.5</v>
      </c>
      <c r="AA21" s="626"/>
      <c r="AB21" s="626"/>
      <c r="AC21" s="626"/>
      <c r="AD21" s="627">
        <v>3159509</v>
      </c>
      <c r="AE21" s="627"/>
      <c r="AF21" s="627"/>
      <c r="AG21" s="627"/>
      <c r="AH21" s="627"/>
      <c r="AI21" s="627"/>
      <c r="AJ21" s="627"/>
      <c r="AK21" s="627"/>
      <c r="AL21" s="628">
        <v>39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6262</v>
      </c>
      <c r="BH21" s="624"/>
      <c r="BI21" s="624"/>
      <c r="BJ21" s="624"/>
      <c r="BK21" s="624"/>
      <c r="BL21" s="624"/>
      <c r="BM21" s="624"/>
      <c r="BN21" s="625"/>
      <c r="BO21" s="626">
        <v>0.2</v>
      </c>
      <c r="BP21" s="626"/>
      <c r="BQ21" s="626"/>
      <c r="BR21" s="626"/>
      <c r="BS21" s="627" t="s">
        <v>121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3159509</v>
      </c>
      <c r="S22" s="624"/>
      <c r="T22" s="624"/>
      <c r="U22" s="624"/>
      <c r="V22" s="624"/>
      <c r="W22" s="624"/>
      <c r="X22" s="624"/>
      <c r="Y22" s="625"/>
      <c r="Z22" s="626">
        <v>22.7</v>
      </c>
      <c r="AA22" s="626"/>
      <c r="AB22" s="626"/>
      <c r="AC22" s="626"/>
      <c r="AD22" s="627">
        <v>3159509</v>
      </c>
      <c r="AE22" s="627"/>
      <c r="AF22" s="627"/>
      <c r="AG22" s="627"/>
      <c r="AH22" s="627"/>
      <c r="AI22" s="627"/>
      <c r="AJ22" s="627"/>
      <c r="AK22" s="627"/>
      <c r="AL22" s="628">
        <v>39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121</v>
      </c>
      <c r="BH22" s="624"/>
      <c r="BI22" s="624"/>
      <c r="BJ22" s="624"/>
      <c r="BK22" s="624"/>
      <c r="BL22" s="624"/>
      <c r="BM22" s="624"/>
      <c r="BN22" s="625"/>
      <c r="BO22" s="626" t="s">
        <v>121</v>
      </c>
      <c r="BP22" s="626"/>
      <c r="BQ22" s="626"/>
      <c r="BR22" s="626"/>
      <c r="BS22" s="627" t="s">
        <v>121</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273143</v>
      </c>
      <c r="S23" s="624"/>
      <c r="T23" s="624"/>
      <c r="U23" s="624"/>
      <c r="V23" s="624"/>
      <c r="W23" s="624"/>
      <c r="X23" s="624"/>
      <c r="Y23" s="625"/>
      <c r="Z23" s="626">
        <v>2</v>
      </c>
      <c r="AA23" s="626"/>
      <c r="AB23" s="626"/>
      <c r="AC23" s="626"/>
      <c r="AD23" s="627" t="s">
        <v>121</v>
      </c>
      <c r="AE23" s="627"/>
      <c r="AF23" s="627"/>
      <c r="AG23" s="627"/>
      <c r="AH23" s="627"/>
      <c r="AI23" s="627"/>
      <c r="AJ23" s="627"/>
      <c r="AK23" s="627"/>
      <c r="AL23" s="628" t="s">
        <v>121</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216617</v>
      </c>
      <c r="BH23" s="624"/>
      <c r="BI23" s="624"/>
      <c r="BJ23" s="624"/>
      <c r="BK23" s="624"/>
      <c r="BL23" s="624"/>
      <c r="BM23" s="624"/>
      <c r="BN23" s="625"/>
      <c r="BO23" s="626">
        <v>5.7</v>
      </c>
      <c r="BP23" s="626"/>
      <c r="BQ23" s="626"/>
      <c r="BR23" s="626"/>
      <c r="BS23" s="627" t="s">
        <v>121</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119520</v>
      </c>
      <c r="S24" s="624"/>
      <c r="T24" s="624"/>
      <c r="U24" s="624"/>
      <c r="V24" s="624"/>
      <c r="W24" s="624"/>
      <c r="X24" s="624"/>
      <c r="Y24" s="625"/>
      <c r="Z24" s="626">
        <v>0.9</v>
      </c>
      <c r="AA24" s="626"/>
      <c r="AB24" s="626"/>
      <c r="AC24" s="626"/>
      <c r="AD24" s="627" t="s">
        <v>121</v>
      </c>
      <c r="AE24" s="627"/>
      <c r="AF24" s="627"/>
      <c r="AG24" s="627"/>
      <c r="AH24" s="627"/>
      <c r="AI24" s="627"/>
      <c r="AJ24" s="627"/>
      <c r="AK24" s="627"/>
      <c r="AL24" s="628" t="s">
        <v>121</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121</v>
      </c>
      <c r="BH24" s="624"/>
      <c r="BI24" s="624"/>
      <c r="BJ24" s="624"/>
      <c r="BK24" s="624"/>
      <c r="BL24" s="624"/>
      <c r="BM24" s="624"/>
      <c r="BN24" s="625"/>
      <c r="BO24" s="626" t="s">
        <v>121</v>
      </c>
      <c r="BP24" s="626"/>
      <c r="BQ24" s="626"/>
      <c r="BR24" s="626"/>
      <c r="BS24" s="627" t="s">
        <v>121</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6481228</v>
      </c>
      <c r="CS24" s="613"/>
      <c r="CT24" s="613"/>
      <c r="CU24" s="613"/>
      <c r="CV24" s="613"/>
      <c r="CW24" s="613"/>
      <c r="CX24" s="613"/>
      <c r="CY24" s="614"/>
      <c r="CZ24" s="617">
        <v>47.8</v>
      </c>
      <c r="DA24" s="618"/>
      <c r="DB24" s="618"/>
      <c r="DC24" s="634"/>
      <c r="DD24" s="655">
        <v>4469759</v>
      </c>
      <c r="DE24" s="613"/>
      <c r="DF24" s="613"/>
      <c r="DG24" s="613"/>
      <c r="DH24" s="613"/>
      <c r="DI24" s="613"/>
      <c r="DJ24" s="613"/>
      <c r="DK24" s="614"/>
      <c r="DL24" s="655">
        <v>3972339</v>
      </c>
      <c r="DM24" s="613"/>
      <c r="DN24" s="613"/>
      <c r="DO24" s="613"/>
      <c r="DP24" s="613"/>
      <c r="DQ24" s="613"/>
      <c r="DR24" s="613"/>
      <c r="DS24" s="613"/>
      <c r="DT24" s="613"/>
      <c r="DU24" s="613"/>
      <c r="DV24" s="614"/>
      <c r="DW24" s="617">
        <v>48.8</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8678968</v>
      </c>
      <c r="S25" s="624"/>
      <c r="T25" s="624"/>
      <c r="U25" s="624"/>
      <c r="V25" s="624"/>
      <c r="W25" s="624"/>
      <c r="X25" s="624"/>
      <c r="Y25" s="625"/>
      <c r="Z25" s="626">
        <v>62.4</v>
      </c>
      <c r="AA25" s="626"/>
      <c r="AB25" s="626"/>
      <c r="AC25" s="626"/>
      <c r="AD25" s="627">
        <v>8069687</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121</v>
      </c>
      <c r="BH25" s="624"/>
      <c r="BI25" s="624"/>
      <c r="BJ25" s="624"/>
      <c r="BK25" s="624"/>
      <c r="BL25" s="624"/>
      <c r="BM25" s="624"/>
      <c r="BN25" s="625"/>
      <c r="BO25" s="626" t="s">
        <v>121</v>
      </c>
      <c r="BP25" s="626"/>
      <c r="BQ25" s="626"/>
      <c r="BR25" s="626"/>
      <c r="BS25" s="627" t="s">
        <v>121</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2630365</v>
      </c>
      <c r="CS25" s="656"/>
      <c r="CT25" s="656"/>
      <c r="CU25" s="656"/>
      <c r="CV25" s="656"/>
      <c r="CW25" s="656"/>
      <c r="CX25" s="656"/>
      <c r="CY25" s="657"/>
      <c r="CZ25" s="628">
        <v>19.399999999999999</v>
      </c>
      <c r="DA25" s="653"/>
      <c r="DB25" s="653"/>
      <c r="DC25" s="658"/>
      <c r="DD25" s="632">
        <v>2433182</v>
      </c>
      <c r="DE25" s="656"/>
      <c r="DF25" s="656"/>
      <c r="DG25" s="656"/>
      <c r="DH25" s="656"/>
      <c r="DI25" s="656"/>
      <c r="DJ25" s="656"/>
      <c r="DK25" s="657"/>
      <c r="DL25" s="632">
        <v>2367896</v>
      </c>
      <c r="DM25" s="656"/>
      <c r="DN25" s="656"/>
      <c r="DO25" s="656"/>
      <c r="DP25" s="656"/>
      <c r="DQ25" s="656"/>
      <c r="DR25" s="656"/>
      <c r="DS25" s="656"/>
      <c r="DT25" s="656"/>
      <c r="DU25" s="656"/>
      <c r="DV25" s="657"/>
      <c r="DW25" s="628">
        <v>29.1</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3286</v>
      </c>
      <c r="S26" s="624"/>
      <c r="T26" s="624"/>
      <c r="U26" s="624"/>
      <c r="V26" s="624"/>
      <c r="W26" s="624"/>
      <c r="X26" s="624"/>
      <c r="Y26" s="625"/>
      <c r="Z26" s="626">
        <v>0</v>
      </c>
      <c r="AA26" s="626"/>
      <c r="AB26" s="626"/>
      <c r="AC26" s="626"/>
      <c r="AD26" s="627">
        <v>3286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121</v>
      </c>
      <c r="BH26" s="624"/>
      <c r="BI26" s="624"/>
      <c r="BJ26" s="624"/>
      <c r="BK26" s="624"/>
      <c r="BL26" s="624"/>
      <c r="BM26" s="624"/>
      <c r="BN26" s="625"/>
      <c r="BO26" s="626" t="s">
        <v>121</v>
      </c>
      <c r="BP26" s="626"/>
      <c r="BQ26" s="626"/>
      <c r="BR26" s="626"/>
      <c r="BS26" s="627" t="s">
        <v>121</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1658479</v>
      </c>
      <c r="CS26" s="624"/>
      <c r="CT26" s="624"/>
      <c r="CU26" s="624"/>
      <c r="CV26" s="624"/>
      <c r="CW26" s="624"/>
      <c r="CX26" s="624"/>
      <c r="CY26" s="625"/>
      <c r="CZ26" s="628">
        <v>12.2</v>
      </c>
      <c r="DA26" s="653"/>
      <c r="DB26" s="653"/>
      <c r="DC26" s="658"/>
      <c r="DD26" s="632">
        <v>1547190</v>
      </c>
      <c r="DE26" s="624"/>
      <c r="DF26" s="624"/>
      <c r="DG26" s="624"/>
      <c r="DH26" s="624"/>
      <c r="DI26" s="624"/>
      <c r="DJ26" s="624"/>
      <c r="DK26" s="625"/>
      <c r="DL26" s="632" t="s">
        <v>121</v>
      </c>
      <c r="DM26" s="624"/>
      <c r="DN26" s="624"/>
      <c r="DO26" s="624"/>
      <c r="DP26" s="624"/>
      <c r="DQ26" s="624"/>
      <c r="DR26" s="624"/>
      <c r="DS26" s="624"/>
      <c r="DT26" s="624"/>
      <c r="DU26" s="624"/>
      <c r="DV26" s="625"/>
      <c r="DW26" s="628" t="s">
        <v>121</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28699</v>
      </c>
      <c r="S27" s="624"/>
      <c r="T27" s="624"/>
      <c r="U27" s="624"/>
      <c r="V27" s="624"/>
      <c r="W27" s="624"/>
      <c r="X27" s="624"/>
      <c r="Y27" s="625"/>
      <c r="Z27" s="626">
        <v>0.2</v>
      </c>
      <c r="AA27" s="626"/>
      <c r="AB27" s="626"/>
      <c r="AC27" s="626"/>
      <c r="AD27" s="627" t="s">
        <v>121</v>
      </c>
      <c r="AE27" s="627"/>
      <c r="AF27" s="627"/>
      <c r="AG27" s="627"/>
      <c r="AH27" s="627"/>
      <c r="AI27" s="627"/>
      <c r="AJ27" s="627"/>
      <c r="AK27" s="627"/>
      <c r="AL27" s="628" t="s">
        <v>121</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3831566</v>
      </c>
      <c r="BH27" s="624"/>
      <c r="BI27" s="624"/>
      <c r="BJ27" s="624"/>
      <c r="BK27" s="624"/>
      <c r="BL27" s="624"/>
      <c r="BM27" s="624"/>
      <c r="BN27" s="625"/>
      <c r="BO27" s="626">
        <v>100</v>
      </c>
      <c r="BP27" s="626"/>
      <c r="BQ27" s="626"/>
      <c r="BR27" s="626"/>
      <c r="BS27" s="627" t="s">
        <v>121</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3008802</v>
      </c>
      <c r="CS27" s="656"/>
      <c r="CT27" s="656"/>
      <c r="CU27" s="656"/>
      <c r="CV27" s="656"/>
      <c r="CW27" s="656"/>
      <c r="CX27" s="656"/>
      <c r="CY27" s="657"/>
      <c r="CZ27" s="628">
        <v>22.2</v>
      </c>
      <c r="DA27" s="653"/>
      <c r="DB27" s="653"/>
      <c r="DC27" s="658"/>
      <c r="DD27" s="632">
        <v>1207568</v>
      </c>
      <c r="DE27" s="656"/>
      <c r="DF27" s="656"/>
      <c r="DG27" s="656"/>
      <c r="DH27" s="656"/>
      <c r="DI27" s="656"/>
      <c r="DJ27" s="656"/>
      <c r="DK27" s="657"/>
      <c r="DL27" s="632">
        <v>775434</v>
      </c>
      <c r="DM27" s="656"/>
      <c r="DN27" s="656"/>
      <c r="DO27" s="656"/>
      <c r="DP27" s="656"/>
      <c r="DQ27" s="656"/>
      <c r="DR27" s="656"/>
      <c r="DS27" s="656"/>
      <c r="DT27" s="656"/>
      <c r="DU27" s="656"/>
      <c r="DV27" s="657"/>
      <c r="DW27" s="628">
        <v>9.5</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183373</v>
      </c>
      <c r="S28" s="624"/>
      <c r="T28" s="624"/>
      <c r="U28" s="624"/>
      <c r="V28" s="624"/>
      <c r="W28" s="624"/>
      <c r="X28" s="624"/>
      <c r="Y28" s="625"/>
      <c r="Z28" s="626">
        <v>1.3</v>
      </c>
      <c r="AA28" s="626"/>
      <c r="AB28" s="626"/>
      <c r="AC28" s="626"/>
      <c r="AD28" s="627">
        <v>15447</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842061</v>
      </c>
      <c r="CS28" s="624"/>
      <c r="CT28" s="624"/>
      <c r="CU28" s="624"/>
      <c r="CV28" s="624"/>
      <c r="CW28" s="624"/>
      <c r="CX28" s="624"/>
      <c r="CY28" s="625"/>
      <c r="CZ28" s="628">
        <v>6.2</v>
      </c>
      <c r="DA28" s="653"/>
      <c r="DB28" s="653"/>
      <c r="DC28" s="658"/>
      <c r="DD28" s="632">
        <v>829009</v>
      </c>
      <c r="DE28" s="624"/>
      <c r="DF28" s="624"/>
      <c r="DG28" s="624"/>
      <c r="DH28" s="624"/>
      <c r="DI28" s="624"/>
      <c r="DJ28" s="624"/>
      <c r="DK28" s="625"/>
      <c r="DL28" s="632">
        <v>829009</v>
      </c>
      <c r="DM28" s="624"/>
      <c r="DN28" s="624"/>
      <c r="DO28" s="624"/>
      <c r="DP28" s="624"/>
      <c r="DQ28" s="624"/>
      <c r="DR28" s="624"/>
      <c r="DS28" s="624"/>
      <c r="DT28" s="624"/>
      <c r="DU28" s="624"/>
      <c r="DV28" s="625"/>
      <c r="DW28" s="628">
        <v>10.199999999999999</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15509</v>
      </c>
      <c r="S29" s="624"/>
      <c r="T29" s="624"/>
      <c r="U29" s="624"/>
      <c r="V29" s="624"/>
      <c r="W29" s="624"/>
      <c r="X29" s="624"/>
      <c r="Y29" s="625"/>
      <c r="Z29" s="626">
        <v>0.1</v>
      </c>
      <c r="AA29" s="626"/>
      <c r="AB29" s="626"/>
      <c r="AC29" s="626"/>
      <c r="AD29" s="627" t="s">
        <v>121</v>
      </c>
      <c r="AE29" s="627"/>
      <c r="AF29" s="627"/>
      <c r="AG29" s="627"/>
      <c r="AH29" s="627"/>
      <c r="AI29" s="627"/>
      <c r="AJ29" s="627"/>
      <c r="AK29" s="627"/>
      <c r="AL29" s="628" t="s">
        <v>121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842061</v>
      </c>
      <c r="CS29" s="656"/>
      <c r="CT29" s="656"/>
      <c r="CU29" s="656"/>
      <c r="CV29" s="656"/>
      <c r="CW29" s="656"/>
      <c r="CX29" s="656"/>
      <c r="CY29" s="657"/>
      <c r="CZ29" s="628">
        <v>6.2</v>
      </c>
      <c r="DA29" s="653"/>
      <c r="DB29" s="653"/>
      <c r="DC29" s="658"/>
      <c r="DD29" s="632">
        <v>829009</v>
      </c>
      <c r="DE29" s="656"/>
      <c r="DF29" s="656"/>
      <c r="DG29" s="656"/>
      <c r="DH29" s="656"/>
      <c r="DI29" s="656"/>
      <c r="DJ29" s="656"/>
      <c r="DK29" s="657"/>
      <c r="DL29" s="632">
        <v>829009</v>
      </c>
      <c r="DM29" s="656"/>
      <c r="DN29" s="656"/>
      <c r="DO29" s="656"/>
      <c r="DP29" s="656"/>
      <c r="DQ29" s="656"/>
      <c r="DR29" s="656"/>
      <c r="DS29" s="656"/>
      <c r="DT29" s="656"/>
      <c r="DU29" s="656"/>
      <c r="DV29" s="657"/>
      <c r="DW29" s="628">
        <v>10.199999999999999</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2357925</v>
      </c>
      <c r="S30" s="624"/>
      <c r="T30" s="624"/>
      <c r="U30" s="624"/>
      <c r="V30" s="624"/>
      <c r="W30" s="624"/>
      <c r="X30" s="624"/>
      <c r="Y30" s="625"/>
      <c r="Z30" s="626">
        <v>17</v>
      </c>
      <c r="AA30" s="626"/>
      <c r="AB30" s="626"/>
      <c r="AC30" s="626"/>
      <c r="AD30" s="627" t="s">
        <v>121</v>
      </c>
      <c r="AE30" s="627"/>
      <c r="AF30" s="627"/>
      <c r="AG30" s="627"/>
      <c r="AH30" s="627"/>
      <c r="AI30" s="627"/>
      <c r="AJ30" s="627"/>
      <c r="AK30" s="627"/>
      <c r="AL30" s="628" t="s">
        <v>121</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813954</v>
      </c>
      <c r="CS30" s="624"/>
      <c r="CT30" s="624"/>
      <c r="CU30" s="624"/>
      <c r="CV30" s="624"/>
      <c r="CW30" s="624"/>
      <c r="CX30" s="624"/>
      <c r="CY30" s="625"/>
      <c r="CZ30" s="628">
        <v>6</v>
      </c>
      <c r="DA30" s="653"/>
      <c r="DB30" s="653"/>
      <c r="DC30" s="658"/>
      <c r="DD30" s="632">
        <v>800902</v>
      </c>
      <c r="DE30" s="624"/>
      <c r="DF30" s="624"/>
      <c r="DG30" s="624"/>
      <c r="DH30" s="624"/>
      <c r="DI30" s="624"/>
      <c r="DJ30" s="624"/>
      <c r="DK30" s="625"/>
      <c r="DL30" s="632">
        <v>800902</v>
      </c>
      <c r="DM30" s="624"/>
      <c r="DN30" s="624"/>
      <c r="DO30" s="624"/>
      <c r="DP30" s="624"/>
      <c r="DQ30" s="624"/>
      <c r="DR30" s="624"/>
      <c r="DS30" s="624"/>
      <c r="DT30" s="624"/>
      <c r="DU30" s="624"/>
      <c r="DV30" s="625"/>
      <c r="DW30" s="628">
        <v>9.8000000000000007</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121</v>
      </c>
      <c r="S31" s="624"/>
      <c r="T31" s="624"/>
      <c r="U31" s="624"/>
      <c r="V31" s="624"/>
      <c r="W31" s="624"/>
      <c r="X31" s="624"/>
      <c r="Y31" s="625"/>
      <c r="Z31" s="626" t="s">
        <v>121</v>
      </c>
      <c r="AA31" s="626"/>
      <c r="AB31" s="626"/>
      <c r="AC31" s="626"/>
      <c r="AD31" s="627" t="s">
        <v>121</v>
      </c>
      <c r="AE31" s="627"/>
      <c r="AF31" s="627"/>
      <c r="AG31" s="627"/>
      <c r="AH31" s="627"/>
      <c r="AI31" s="627"/>
      <c r="AJ31" s="627"/>
      <c r="AK31" s="627"/>
      <c r="AL31" s="628" t="s">
        <v>121</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99.1</v>
      </c>
      <c r="BH31" s="667"/>
      <c r="BI31" s="667"/>
      <c r="BJ31" s="667"/>
      <c r="BK31" s="667"/>
      <c r="BL31" s="667"/>
      <c r="BM31" s="618">
        <v>97.1</v>
      </c>
      <c r="BN31" s="667"/>
      <c r="BO31" s="667"/>
      <c r="BP31" s="667"/>
      <c r="BQ31" s="668"/>
      <c r="BR31" s="670">
        <v>99</v>
      </c>
      <c r="BS31" s="667"/>
      <c r="BT31" s="667"/>
      <c r="BU31" s="667"/>
      <c r="BV31" s="667"/>
      <c r="BW31" s="667"/>
      <c r="BX31" s="618">
        <v>97.3</v>
      </c>
      <c r="BY31" s="667"/>
      <c r="BZ31" s="667"/>
      <c r="CA31" s="667"/>
      <c r="CB31" s="668"/>
      <c r="CD31" s="663"/>
      <c r="CE31" s="664"/>
      <c r="CF31" s="620" t="s">
        <v>300</v>
      </c>
      <c r="CG31" s="621"/>
      <c r="CH31" s="621"/>
      <c r="CI31" s="621"/>
      <c r="CJ31" s="621"/>
      <c r="CK31" s="621"/>
      <c r="CL31" s="621"/>
      <c r="CM31" s="621"/>
      <c r="CN31" s="621"/>
      <c r="CO31" s="621"/>
      <c r="CP31" s="621"/>
      <c r="CQ31" s="622"/>
      <c r="CR31" s="623">
        <v>28107</v>
      </c>
      <c r="CS31" s="656"/>
      <c r="CT31" s="656"/>
      <c r="CU31" s="656"/>
      <c r="CV31" s="656"/>
      <c r="CW31" s="656"/>
      <c r="CX31" s="656"/>
      <c r="CY31" s="657"/>
      <c r="CZ31" s="628">
        <v>0.2</v>
      </c>
      <c r="DA31" s="653"/>
      <c r="DB31" s="653"/>
      <c r="DC31" s="658"/>
      <c r="DD31" s="632">
        <v>28107</v>
      </c>
      <c r="DE31" s="656"/>
      <c r="DF31" s="656"/>
      <c r="DG31" s="656"/>
      <c r="DH31" s="656"/>
      <c r="DI31" s="656"/>
      <c r="DJ31" s="656"/>
      <c r="DK31" s="657"/>
      <c r="DL31" s="632">
        <v>28107</v>
      </c>
      <c r="DM31" s="656"/>
      <c r="DN31" s="656"/>
      <c r="DO31" s="656"/>
      <c r="DP31" s="656"/>
      <c r="DQ31" s="656"/>
      <c r="DR31" s="656"/>
      <c r="DS31" s="656"/>
      <c r="DT31" s="656"/>
      <c r="DU31" s="656"/>
      <c r="DV31" s="657"/>
      <c r="DW31" s="628">
        <v>0.3</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1065243</v>
      </c>
      <c r="S32" s="624"/>
      <c r="T32" s="624"/>
      <c r="U32" s="624"/>
      <c r="V32" s="624"/>
      <c r="W32" s="624"/>
      <c r="X32" s="624"/>
      <c r="Y32" s="625"/>
      <c r="Z32" s="626">
        <v>7.7</v>
      </c>
      <c r="AA32" s="626"/>
      <c r="AB32" s="626"/>
      <c r="AC32" s="626"/>
      <c r="AD32" s="627" t="s">
        <v>121</v>
      </c>
      <c r="AE32" s="627"/>
      <c r="AF32" s="627"/>
      <c r="AG32" s="627"/>
      <c r="AH32" s="627"/>
      <c r="AI32" s="627"/>
      <c r="AJ32" s="627"/>
      <c r="AK32" s="627"/>
      <c r="AL32" s="628" t="s">
        <v>121</v>
      </c>
      <c r="AM32" s="629"/>
      <c r="AN32" s="629"/>
      <c r="AO32" s="630"/>
      <c r="AP32" s="673"/>
      <c r="AQ32" s="674"/>
      <c r="AR32" s="674"/>
      <c r="AS32" s="674"/>
      <c r="AT32" s="678"/>
      <c r="AU32" s="202" t="s">
        <v>302</v>
      </c>
      <c r="AX32" s="620" t="s">
        <v>303</v>
      </c>
      <c r="AY32" s="621"/>
      <c r="AZ32" s="621"/>
      <c r="BA32" s="621"/>
      <c r="BB32" s="621"/>
      <c r="BC32" s="621"/>
      <c r="BD32" s="621"/>
      <c r="BE32" s="621"/>
      <c r="BF32" s="622"/>
      <c r="BG32" s="680">
        <v>98.9</v>
      </c>
      <c r="BH32" s="656"/>
      <c r="BI32" s="656"/>
      <c r="BJ32" s="656"/>
      <c r="BK32" s="656"/>
      <c r="BL32" s="656"/>
      <c r="BM32" s="629">
        <v>96.5</v>
      </c>
      <c r="BN32" s="656"/>
      <c r="BO32" s="656"/>
      <c r="BP32" s="656"/>
      <c r="BQ32" s="669"/>
      <c r="BR32" s="680">
        <v>98.7</v>
      </c>
      <c r="BS32" s="656"/>
      <c r="BT32" s="656"/>
      <c r="BU32" s="656"/>
      <c r="BV32" s="656"/>
      <c r="BW32" s="656"/>
      <c r="BX32" s="629">
        <v>96.8</v>
      </c>
      <c r="BY32" s="656"/>
      <c r="BZ32" s="656"/>
      <c r="CA32" s="656"/>
      <c r="CB32" s="669"/>
      <c r="CD32" s="665"/>
      <c r="CE32" s="666"/>
      <c r="CF32" s="620" t="s">
        <v>304</v>
      </c>
      <c r="CG32" s="621"/>
      <c r="CH32" s="621"/>
      <c r="CI32" s="621"/>
      <c r="CJ32" s="621"/>
      <c r="CK32" s="621"/>
      <c r="CL32" s="621"/>
      <c r="CM32" s="621"/>
      <c r="CN32" s="621"/>
      <c r="CO32" s="621"/>
      <c r="CP32" s="621"/>
      <c r="CQ32" s="622"/>
      <c r="CR32" s="623" t="s">
        <v>121</v>
      </c>
      <c r="CS32" s="624"/>
      <c r="CT32" s="624"/>
      <c r="CU32" s="624"/>
      <c r="CV32" s="624"/>
      <c r="CW32" s="624"/>
      <c r="CX32" s="624"/>
      <c r="CY32" s="625"/>
      <c r="CZ32" s="628" t="s">
        <v>121</v>
      </c>
      <c r="DA32" s="653"/>
      <c r="DB32" s="653"/>
      <c r="DC32" s="658"/>
      <c r="DD32" s="632" t="s">
        <v>121</v>
      </c>
      <c r="DE32" s="624"/>
      <c r="DF32" s="624"/>
      <c r="DG32" s="624"/>
      <c r="DH32" s="624"/>
      <c r="DI32" s="624"/>
      <c r="DJ32" s="624"/>
      <c r="DK32" s="625"/>
      <c r="DL32" s="632" t="s">
        <v>121</v>
      </c>
      <c r="DM32" s="624"/>
      <c r="DN32" s="624"/>
      <c r="DO32" s="624"/>
      <c r="DP32" s="624"/>
      <c r="DQ32" s="624"/>
      <c r="DR32" s="624"/>
      <c r="DS32" s="624"/>
      <c r="DT32" s="624"/>
      <c r="DU32" s="624"/>
      <c r="DV32" s="625"/>
      <c r="DW32" s="628" t="s">
        <v>121</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94266</v>
      </c>
      <c r="S33" s="624"/>
      <c r="T33" s="624"/>
      <c r="U33" s="624"/>
      <c r="V33" s="624"/>
      <c r="W33" s="624"/>
      <c r="X33" s="624"/>
      <c r="Y33" s="625"/>
      <c r="Z33" s="626">
        <v>0.7</v>
      </c>
      <c r="AA33" s="626"/>
      <c r="AB33" s="626"/>
      <c r="AC33" s="626"/>
      <c r="AD33" s="627">
        <v>10327</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99.1</v>
      </c>
      <c r="BH33" s="682"/>
      <c r="BI33" s="682"/>
      <c r="BJ33" s="682"/>
      <c r="BK33" s="682"/>
      <c r="BL33" s="682"/>
      <c r="BM33" s="683">
        <v>97.3</v>
      </c>
      <c r="BN33" s="682"/>
      <c r="BO33" s="682"/>
      <c r="BP33" s="682"/>
      <c r="BQ33" s="684"/>
      <c r="BR33" s="681">
        <v>99.2</v>
      </c>
      <c r="BS33" s="682"/>
      <c r="BT33" s="682"/>
      <c r="BU33" s="682"/>
      <c r="BV33" s="682"/>
      <c r="BW33" s="682"/>
      <c r="BX33" s="683">
        <v>97.5</v>
      </c>
      <c r="BY33" s="682"/>
      <c r="BZ33" s="682"/>
      <c r="CA33" s="682"/>
      <c r="CB33" s="684"/>
      <c r="CD33" s="620" t="s">
        <v>307</v>
      </c>
      <c r="CE33" s="621"/>
      <c r="CF33" s="621"/>
      <c r="CG33" s="621"/>
      <c r="CH33" s="621"/>
      <c r="CI33" s="621"/>
      <c r="CJ33" s="621"/>
      <c r="CK33" s="621"/>
      <c r="CL33" s="621"/>
      <c r="CM33" s="621"/>
      <c r="CN33" s="621"/>
      <c r="CO33" s="621"/>
      <c r="CP33" s="621"/>
      <c r="CQ33" s="622"/>
      <c r="CR33" s="623">
        <v>6291922</v>
      </c>
      <c r="CS33" s="656"/>
      <c r="CT33" s="656"/>
      <c r="CU33" s="656"/>
      <c r="CV33" s="656"/>
      <c r="CW33" s="656"/>
      <c r="CX33" s="656"/>
      <c r="CY33" s="657"/>
      <c r="CZ33" s="628">
        <v>46.4</v>
      </c>
      <c r="DA33" s="653"/>
      <c r="DB33" s="653"/>
      <c r="DC33" s="658"/>
      <c r="DD33" s="632">
        <v>4711925</v>
      </c>
      <c r="DE33" s="656"/>
      <c r="DF33" s="656"/>
      <c r="DG33" s="656"/>
      <c r="DH33" s="656"/>
      <c r="DI33" s="656"/>
      <c r="DJ33" s="656"/>
      <c r="DK33" s="657"/>
      <c r="DL33" s="632">
        <v>3820051</v>
      </c>
      <c r="DM33" s="656"/>
      <c r="DN33" s="656"/>
      <c r="DO33" s="656"/>
      <c r="DP33" s="656"/>
      <c r="DQ33" s="656"/>
      <c r="DR33" s="656"/>
      <c r="DS33" s="656"/>
      <c r="DT33" s="656"/>
      <c r="DU33" s="656"/>
      <c r="DV33" s="657"/>
      <c r="DW33" s="628">
        <v>47</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197121</v>
      </c>
      <c r="S34" s="624"/>
      <c r="T34" s="624"/>
      <c r="U34" s="624"/>
      <c r="V34" s="624"/>
      <c r="W34" s="624"/>
      <c r="X34" s="624"/>
      <c r="Y34" s="625"/>
      <c r="Z34" s="626">
        <v>1.4</v>
      </c>
      <c r="AA34" s="626"/>
      <c r="AB34" s="626"/>
      <c r="AC34" s="626"/>
      <c r="AD34" s="627" t="s">
        <v>121</v>
      </c>
      <c r="AE34" s="627"/>
      <c r="AF34" s="627"/>
      <c r="AG34" s="627"/>
      <c r="AH34" s="627"/>
      <c r="AI34" s="627"/>
      <c r="AJ34" s="627"/>
      <c r="AK34" s="627"/>
      <c r="AL34" s="628" t="s">
        <v>121</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2145840</v>
      </c>
      <c r="CS34" s="624"/>
      <c r="CT34" s="624"/>
      <c r="CU34" s="624"/>
      <c r="CV34" s="624"/>
      <c r="CW34" s="624"/>
      <c r="CX34" s="624"/>
      <c r="CY34" s="625"/>
      <c r="CZ34" s="628">
        <v>15.8</v>
      </c>
      <c r="DA34" s="653"/>
      <c r="DB34" s="653"/>
      <c r="DC34" s="658"/>
      <c r="DD34" s="632">
        <v>1494032</v>
      </c>
      <c r="DE34" s="624"/>
      <c r="DF34" s="624"/>
      <c r="DG34" s="624"/>
      <c r="DH34" s="624"/>
      <c r="DI34" s="624"/>
      <c r="DJ34" s="624"/>
      <c r="DK34" s="625"/>
      <c r="DL34" s="632">
        <v>1098149</v>
      </c>
      <c r="DM34" s="624"/>
      <c r="DN34" s="624"/>
      <c r="DO34" s="624"/>
      <c r="DP34" s="624"/>
      <c r="DQ34" s="624"/>
      <c r="DR34" s="624"/>
      <c r="DS34" s="624"/>
      <c r="DT34" s="624"/>
      <c r="DU34" s="624"/>
      <c r="DV34" s="625"/>
      <c r="DW34" s="628">
        <v>13.5</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346743</v>
      </c>
      <c r="S35" s="624"/>
      <c r="T35" s="624"/>
      <c r="U35" s="624"/>
      <c r="V35" s="624"/>
      <c r="W35" s="624"/>
      <c r="X35" s="624"/>
      <c r="Y35" s="625"/>
      <c r="Z35" s="626">
        <v>2.5</v>
      </c>
      <c r="AA35" s="626"/>
      <c r="AB35" s="626"/>
      <c r="AC35" s="626"/>
      <c r="AD35" s="627" t="s">
        <v>121</v>
      </c>
      <c r="AE35" s="627"/>
      <c r="AF35" s="627"/>
      <c r="AG35" s="627"/>
      <c r="AH35" s="627"/>
      <c r="AI35" s="627"/>
      <c r="AJ35" s="627"/>
      <c r="AK35" s="627"/>
      <c r="AL35" s="628" t="s">
        <v>121</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68227</v>
      </c>
      <c r="CS35" s="656"/>
      <c r="CT35" s="656"/>
      <c r="CU35" s="656"/>
      <c r="CV35" s="656"/>
      <c r="CW35" s="656"/>
      <c r="CX35" s="656"/>
      <c r="CY35" s="657"/>
      <c r="CZ35" s="628">
        <v>0.5</v>
      </c>
      <c r="DA35" s="653"/>
      <c r="DB35" s="653"/>
      <c r="DC35" s="658"/>
      <c r="DD35" s="632">
        <v>65992</v>
      </c>
      <c r="DE35" s="656"/>
      <c r="DF35" s="656"/>
      <c r="DG35" s="656"/>
      <c r="DH35" s="656"/>
      <c r="DI35" s="656"/>
      <c r="DJ35" s="656"/>
      <c r="DK35" s="657"/>
      <c r="DL35" s="632">
        <v>65992</v>
      </c>
      <c r="DM35" s="656"/>
      <c r="DN35" s="656"/>
      <c r="DO35" s="656"/>
      <c r="DP35" s="656"/>
      <c r="DQ35" s="656"/>
      <c r="DR35" s="656"/>
      <c r="DS35" s="656"/>
      <c r="DT35" s="656"/>
      <c r="DU35" s="656"/>
      <c r="DV35" s="657"/>
      <c r="DW35" s="628">
        <v>0.8</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104825</v>
      </c>
      <c r="S36" s="624"/>
      <c r="T36" s="624"/>
      <c r="U36" s="624"/>
      <c r="V36" s="624"/>
      <c r="W36" s="624"/>
      <c r="X36" s="624"/>
      <c r="Y36" s="625"/>
      <c r="Z36" s="626">
        <v>0.8</v>
      </c>
      <c r="AA36" s="626"/>
      <c r="AB36" s="626"/>
      <c r="AC36" s="626"/>
      <c r="AD36" s="627" t="s">
        <v>121</v>
      </c>
      <c r="AE36" s="627"/>
      <c r="AF36" s="627"/>
      <c r="AG36" s="627"/>
      <c r="AH36" s="627"/>
      <c r="AI36" s="627"/>
      <c r="AJ36" s="627"/>
      <c r="AK36" s="627"/>
      <c r="AL36" s="628" t="s">
        <v>121</v>
      </c>
      <c r="AM36" s="629"/>
      <c r="AN36" s="629"/>
      <c r="AO36" s="630"/>
      <c r="AP36" s="210"/>
      <c r="AQ36" s="689" t="s">
        <v>315</v>
      </c>
      <c r="AR36" s="690"/>
      <c r="AS36" s="690"/>
      <c r="AT36" s="690"/>
      <c r="AU36" s="690"/>
      <c r="AV36" s="690"/>
      <c r="AW36" s="690"/>
      <c r="AX36" s="690"/>
      <c r="AY36" s="691"/>
      <c r="AZ36" s="612">
        <v>1774575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38969</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2162199</v>
      </c>
      <c r="CS36" s="624"/>
      <c r="CT36" s="624"/>
      <c r="CU36" s="624"/>
      <c r="CV36" s="624"/>
      <c r="CW36" s="624"/>
      <c r="CX36" s="624"/>
      <c r="CY36" s="625"/>
      <c r="CZ36" s="628">
        <v>15.9</v>
      </c>
      <c r="DA36" s="653"/>
      <c r="DB36" s="653"/>
      <c r="DC36" s="658"/>
      <c r="DD36" s="632">
        <v>2002664</v>
      </c>
      <c r="DE36" s="624"/>
      <c r="DF36" s="624"/>
      <c r="DG36" s="624"/>
      <c r="DH36" s="624"/>
      <c r="DI36" s="624"/>
      <c r="DJ36" s="624"/>
      <c r="DK36" s="625"/>
      <c r="DL36" s="632">
        <v>1698803</v>
      </c>
      <c r="DM36" s="624"/>
      <c r="DN36" s="624"/>
      <c r="DO36" s="624"/>
      <c r="DP36" s="624"/>
      <c r="DQ36" s="624"/>
      <c r="DR36" s="624"/>
      <c r="DS36" s="624"/>
      <c r="DT36" s="624"/>
      <c r="DU36" s="624"/>
      <c r="DV36" s="625"/>
      <c r="DW36" s="628">
        <v>20.9</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425062</v>
      </c>
      <c r="S37" s="624"/>
      <c r="T37" s="624"/>
      <c r="U37" s="624"/>
      <c r="V37" s="624"/>
      <c r="W37" s="624"/>
      <c r="X37" s="624"/>
      <c r="Y37" s="625"/>
      <c r="Z37" s="626">
        <v>3.1</v>
      </c>
      <c r="AA37" s="626"/>
      <c r="AB37" s="626"/>
      <c r="AC37" s="626"/>
      <c r="AD37" s="627">
        <v>409</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519321</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13969</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1034632</v>
      </c>
      <c r="CS37" s="656"/>
      <c r="CT37" s="656"/>
      <c r="CU37" s="656"/>
      <c r="CV37" s="656"/>
      <c r="CW37" s="656"/>
      <c r="CX37" s="656"/>
      <c r="CY37" s="657"/>
      <c r="CZ37" s="628">
        <v>7.6</v>
      </c>
      <c r="DA37" s="653"/>
      <c r="DB37" s="653"/>
      <c r="DC37" s="658"/>
      <c r="DD37" s="632">
        <v>1034174</v>
      </c>
      <c r="DE37" s="656"/>
      <c r="DF37" s="656"/>
      <c r="DG37" s="656"/>
      <c r="DH37" s="656"/>
      <c r="DI37" s="656"/>
      <c r="DJ37" s="656"/>
      <c r="DK37" s="657"/>
      <c r="DL37" s="632">
        <v>957197</v>
      </c>
      <c r="DM37" s="656"/>
      <c r="DN37" s="656"/>
      <c r="DO37" s="656"/>
      <c r="DP37" s="656"/>
      <c r="DQ37" s="656"/>
      <c r="DR37" s="656"/>
      <c r="DS37" s="656"/>
      <c r="DT37" s="656"/>
      <c r="DU37" s="656"/>
      <c r="DV37" s="657"/>
      <c r="DW37" s="628">
        <v>11.8</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409300</v>
      </c>
      <c r="S38" s="624"/>
      <c r="T38" s="624"/>
      <c r="U38" s="624"/>
      <c r="V38" s="624"/>
      <c r="W38" s="624"/>
      <c r="X38" s="624"/>
      <c r="Y38" s="625"/>
      <c r="Z38" s="626">
        <v>2.9</v>
      </c>
      <c r="AA38" s="626"/>
      <c r="AB38" s="626"/>
      <c r="AC38" s="626"/>
      <c r="AD38" s="627" t="s">
        <v>121</v>
      </c>
      <c r="AE38" s="627"/>
      <c r="AF38" s="627"/>
      <c r="AG38" s="627"/>
      <c r="AH38" s="627"/>
      <c r="AI38" s="627"/>
      <c r="AJ38" s="627"/>
      <c r="AK38" s="627"/>
      <c r="AL38" s="628" t="s">
        <v>121</v>
      </c>
      <c r="AM38" s="629"/>
      <c r="AN38" s="629"/>
      <c r="AO38" s="630"/>
      <c r="AQ38" s="686" t="s">
        <v>323</v>
      </c>
      <c r="AR38" s="687"/>
      <c r="AS38" s="687"/>
      <c r="AT38" s="687"/>
      <c r="AU38" s="687"/>
      <c r="AV38" s="687"/>
      <c r="AW38" s="687"/>
      <c r="AX38" s="687"/>
      <c r="AY38" s="688"/>
      <c r="AZ38" s="623">
        <v>21710</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4271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1248958</v>
      </c>
      <c r="CS38" s="624"/>
      <c r="CT38" s="624"/>
      <c r="CU38" s="624"/>
      <c r="CV38" s="624"/>
      <c r="CW38" s="624"/>
      <c r="CX38" s="624"/>
      <c r="CY38" s="625"/>
      <c r="CZ38" s="628">
        <v>9.1999999999999993</v>
      </c>
      <c r="DA38" s="653"/>
      <c r="DB38" s="653"/>
      <c r="DC38" s="658"/>
      <c r="DD38" s="632">
        <v>1008168</v>
      </c>
      <c r="DE38" s="624"/>
      <c r="DF38" s="624"/>
      <c r="DG38" s="624"/>
      <c r="DH38" s="624"/>
      <c r="DI38" s="624"/>
      <c r="DJ38" s="624"/>
      <c r="DK38" s="625"/>
      <c r="DL38" s="632">
        <v>956003</v>
      </c>
      <c r="DM38" s="624"/>
      <c r="DN38" s="624"/>
      <c r="DO38" s="624"/>
      <c r="DP38" s="624"/>
      <c r="DQ38" s="624"/>
      <c r="DR38" s="624"/>
      <c r="DS38" s="624"/>
      <c r="DT38" s="624"/>
      <c r="DU38" s="624"/>
      <c r="DV38" s="625"/>
      <c r="DW38" s="628">
        <v>11.8</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121</v>
      </c>
      <c r="S39" s="624"/>
      <c r="T39" s="624"/>
      <c r="U39" s="624"/>
      <c r="V39" s="624"/>
      <c r="W39" s="624"/>
      <c r="X39" s="624"/>
      <c r="Y39" s="625"/>
      <c r="Z39" s="626" t="s">
        <v>121</v>
      </c>
      <c r="AA39" s="626"/>
      <c r="AB39" s="626"/>
      <c r="AC39" s="626"/>
      <c r="AD39" s="627" t="s">
        <v>121</v>
      </c>
      <c r="AE39" s="627"/>
      <c r="AF39" s="627"/>
      <c r="AG39" s="627"/>
      <c r="AH39" s="627"/>
      <c r="AI39" s="627"/>
      <c r="AJ39" s="627"/>
      <c r="AK39" s="627"/>
      <c r="AL39" s="628" t="s">
        <v>121</v>
      </c>
      <c r="AM39" s="629"/>
      <c r="AN39" s="629"/>
      <c r="AO39" s="630"/>
      <c r="AQ39" s="686" t="s">
        <v>327</v>
      </c>
      <c r="AR39" s="687"/>
      <c r="AS39" s="687"/>
      <c r="AT39" s="687"/>
      <c r="AU39" s="687"/>
      <c r="AV39" s="687"/>
      <c r="AW39" s="687"/>
      <c r="AX39" s="687"/>
      <c r="AY39" s="688"/>
      <c r="AZ39" s="623">
        <v>15760</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6544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578594</v>
      </c>
      <c r="CS39" s="656"/>
      <c r="CT39" s="656"/>
      <c r="CU39" s="656"/>
      <c r="CV39" s="656"/>
      <c r="CW39" s="656"/>
      <c r="CX39" s="656"/>
      <c r="CY39" s="657"/>
      <c r="CZ39" s="628">
        <v>4.3</v>
      </c>
      <c r="DA39" s="653"/>
      <c r="DB39" s="653"/>
      <c r="DC39" s="658"/>
      <c r="DD39" s="632">
        <v>139965</v>
      </c>
      <c r="DE39" s="656"/>
      <c r="DF39" s="656"/>
      <c r="DG39" s="656"/>
      <c r="DH39" s="656"/>
      <c r="DI39" s="656"/>
      <c r="DJ39" s="656"/>
      <c r="DK39" s="657"/>
      <c r="DL39" s="632" t="s">
        <v>121</v>
      </c>
      <c r="DM39" s="656"/>
      <c r="DN39" s="656"/>
      <c r="DO39" s="656"/>
      <c r="DP39" s="656"/>
      <c r="DQ39" s="656"/>
      <c r="DR39" s="656"/>
      <c r="DS39" s="656"/>
      <c r="DT39" s="656"/>
      <c r="DU39" s="656"/>
      <c r="DV39" s="657"/>
      <c r="DW39" s="628" t="s">
        <v>121</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33000</v>
      </c>
      <c r="S40" s="624"/>
      <c r="T40" s="624"/>
      <c r="U40" s="624"/>
      <c r="V40" s="624"/>
      <c r="W40" s="624"/>
      <c r="X40" s="624"/>
      <c r="Y40" s="625"/>
      <c r="Z40" s="626">
        <v>0.2</v>
      </c>
      <c r="AA40" s="626"/>
      <c r="AB40" s="626"/>
      <c r="AC40" s="626"/>
      <c r="AD40" s="627" t="s">
        <v>121</v>
      </c>
      <c r="AE40" s="627"/>
      <c r="AF40" s="627"/>
      <c r="AG40" s="627"/>
      <c r="AH40" s="627"/>
      <c r="AI40" s="627"/>
      <c r="AJ40" s="627"/>
      <c r="AK40" s="627"/>
      <c r="AL40" s="628" t="s">
        <v>121</v>
      </c>
      <c r="AM40" s="629"/>
      <c r="AN40" s="629"/>
      <c r="AO40" s="630"/>
      <c r="AQ40" s="686" t="s">
        <v>331</v>
      </c>
      <c r="AR40" s="687"/>
      <c r="AS40" s="687"/>
      <c r="AT40" s="687"/>
      <c r="AU40" s="687"/>
      <c r="AV40" s="687"/>
      <c r="AW40" s="687"/>
      <c r="AX40" s="687"/>
      <c r="AY40" s="688"/>
      <c r="AZ40" s="623">
        <v>6296</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97</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88104</v>
      </c>
      <c r="CS40" s="624"/>
      <c r="CT40" s="624"/>
      <c r="CU40" s="624"/>
      <c r="CV40" s="624"/>
      <c r="CW40" s="624"/>
      <c r="CX40" s="624"/>
      <c r="CY40" s="625"/>
      <c r="CZ40" s="628">
        <v>0.6</v>
      </c>
      <c r="DA40" s="653"/>
      <c r="DB40" s="653"/>
      <c r="DC40" s="658"/>
      <c r="DD40" s="632">
        <v>1104</v>
      </c>
      <c r="DE40" s="624"/>
      <c r="DF40" s="624"/>
      <c r="DG40" s="624"/>
      <c r="DH40" s="624"/>
      <c r="DI40" s="624"/>
      <c r="DJ40" s="624"/>
      <c r="DK40" s="625"/>
      <c r="DL40" s="632">
        <v>1104</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13910320</v>
      </c>
      <c r="S41" s="696"/>
      <c r="T41" s="696"/>
      <c r="U41" s="696"/>
      <c r="V41" s="696"/>
      <c r="W41" s="696"/>
      <c r="X41" s="696"/>
      <c r="Y41" s="700"/>
      <c r="Z41" s="701">
        <v>100</v>
      </c>
      <c r="AA41" s="701"/>
      <c r="AB41" s="701"/>
      <c r="AC41" s="701"/>
      <c r="AD41" s="702">
        <v>8099156</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247031</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121</v>
      </c>
      <c r="CS41" s="656"/>
      <c r="CT41" s="656"/>
      <c r="CU41" s="656"/>
      <c r="CV41" s="656"/>
      <c r="CW41" s="656"/>
      <c r="CX41" s="656"/>
      <c r="CY41" s="657"/>
      <c r="CZ41" s="628" t="s">
        <v>121</v>
      </c>
      <c r="DA41" s="653"/>
      <c r="DB41" s="653"/>
      <c r="DC41" s="658"/>
      <c r="DD41" s="632" t="s">
        <v>121</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964457</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415</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795060</v>
      </c>
      <c r="CS42" s="656"/>
      <c r="CT42" s="656"/>
      <c r="CU42" s="656"/>
      <c r="CV42" s="656"/>
      <c r="CW42" s="656"/>
      <c r="CX42" s="656"/>
      <c r="CY42" s="657"/>
      <c r="CZ42" s="628">
        <v>5.9</v>
      </c>
      <c r="DA42" s="653"/>
      <c r="DB42" s="653"/>
      <c r="DC42" s="658"/>
      <c r="DD42" s="632">
        <v>197889</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46608</v>
      </c>
      <c r="CS43" s="656"/>
      <c r="CT43" s="656"/>
      <c r="CU43" s="656"/>
      <c r="CV43" s="656"/>
      <c r="CW43" s="656"/>
      <c r="CX43" s="656"/>
      <c r="CY43" s="657"/>
      <c r="CZ43" s="628">
        <v>0.3</v>
      </c>
      <c r="DA43" s="653"/>
      <c r="DB43" s="653"/>
      <c r="DC43" s="658"/>
      <c r="DD43" s="632">
        <v>46608</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795060</v>
      </c>
      <c r="CS44" s="624"/>
      <c r="CT44" s="624"/>
      <c r="CU44" s="624"/>
      <c r="CV44" s="624"/>
      <c r="CW44" s="624"/>
      <c r="CX44" s="624"/>
      <c r="CY44" s="625"/>
      <c r="CZ44" s="628">
        <v>5.9</v>
      </c>
      <c r="DA44" s="629"/>
      <c r="DB44" s="629"/>
      <c r="DC44" s="635"/>
      <c r="DD44" s="632">
        <v>197889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232544</v>
      </c>
      <c r="CS45" s="656"/>
      <c r="CT45" s="656"/>
      <c r="CU45" s="656"/>
      <c r="CV45" s="656"/>
      <c r="CW45" s="656"/>
      <c r="CX45" s="656"/>
      <c r="CY45" s="657"/>
      <c r="CZ45" s="628">
        <v>1.7</v>
      </c>
      <c r="DA45" s="653"/>
      <c r="DB45" s="653"/>
      <c r="DC45" s="658"/>
      <c r="DD45" s="632">
        <v>26126</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522426</v>
      </c>
      <c r="CS46" s="624"/>
      <c r="CT46" s="624"/>
      <c r="CU46" s="624"/>
      <c r="CV46" s="624"/>
      <c r="CW46" s="624"/>
      <c r="CX46" s="624"/>
      <c r="CY46" s="625"/>
      <c r="CZ46" s="628">
        <v>3.9</v>
      </c>
      <c r="DA46" s="629"/>
      <c r="DB46" s="629"/>
      <c r="DC46" s="635"/>
      <c r="DD46" s="632">
        <v>162273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121</v>
      </c>
      <c r="CS47" s="656"/>
      <c r="CT47" s="656"/>
      <c r="CU47" s="656"/>
      <c r="CV47" s="656"/>
      <c r="CW47" s="656"/>
      <c r="CX47" s="656"/>
      <c r="CY47" s="657"/>
      <c r="CZ47" s="628" t="s">
        <v>121</v>
      </c>
      <c r="DA47" s="653"/>
      <c r="DB47" s="653"/>
      <c r="DC47" s="658"/>
      <c r="DD47" s="632" t="s">
        <v>121</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121</v>
      </c>
      <c r="CS48" s="624"/>
      <c r="CT48" s="624"/>
      <c r="CU48" s="624"/>
      <c r="CV48" s="624"/>
      <c r="CW48" s="624"/>
      <c r="CX48" s="624"/>
      <c r="CY48" s="625"/>
      <c r="CZ48" s="628" t="s">
        <v>121</v>
      </c>
      <c r="DA48" s="629"/>
      <c r="DB48" s="629"/>
      <c r="DC48" s="635"/>
      <c r="DD48" s="632" t="s">
        <v>121</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13568210</v>
      </c>
      <c r="CS49" s="682"/>
      <c r="CT49" s="682"/>
      <c r="CU49" s="682"/>
      <c r="CV49" s="682"/>
      <c r="CW49" s="682"/>
      <c r="CX49" s="682"/>
      <c r="CY49" s="711"/>
      <c r="CZ49" s="703">
        <v>100</v>
      </c>
      <c r="DA49" s="712"/>
      <c r="DB49" s="712"/>
      <c r="DC49" s="713"/>
      <c r="DD49" s="714">
        <v>9379573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nKaaMSS19P3ONrJxOudg17cIVikCQ0gin5y3ADax9zkKmsVTmm34c8UFN+Yq9iplgK6YIkgA1t6xa5PVCSu8fQ==" saltValue="brFLGX1s2XFi08RcG7hhu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7F6FE-D48D-4BF3-AF5E-5A1F344C2DB8}">
  <sheetPr>
    <pageSetUpPr fitToPage="1"/>
  </sheetPr>
  <dimension ref="A1:EA135"/>
  <sheetViews>
    <sheetView tabSelected="1" topLeftCell="A10" zoomScale="70" zoomScaleNormal="25" zoomScaleSheetLayoutView="70" workbookViewId="0">
      <selection activeCell="AP16" sqref="AP16:AT16"/>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2"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361"/>
      <c r="BA4" s="361"/>
      <c r="BB4" s="361"/>
      <c r="BC4" s="361"/>
      <c r="BD4" s="361"/>
      <c r="BE4" s="220"/>
      <c r="BF4" s="220"/>
      <c r="BG4" s="220"/>
      <c r="BH4" s="220"/>
      <c r="BI4" s="220"/>
      <c r="BJ4" s="220"/>
      <c r="BK4" s="220"/>
      <c r="BL4" s="220"/>
      <c r="BM4" s="220"/>
      <c r="BN4" s="220"/>
      <c r="BO4" s="220"/>
      <c r="BP4" s="220"/>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1"/>
    </row>
    <row r="5" spans="1:131" s="222"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361"/>
      <c r="BA5" s="361"/>
      <c r="BB5" s="361"/>
      <c r="BC5" s="361"/>
      <c r="BD5" s="361"/>
      <c r="BE5" s="220"/>
      <c r="BF5" s="220"/>
      <c r="BG5" s="220"/>
      <c r="BH5" s="220"/>
      <c r="BI5" s="220"/>
      <c r="BJ5" s="220"/>
      <c r="BK5" s="220"/>
      <c r="BL5" s="220"/>
      <c r="BM5" s="220"/>
      <c r="BN5" s="220"/>
      <c r="BO5" s="220"/>
      <c r="BP5" s="220"/>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1"/>
    </row>
    <row r="6" spans="1:131" s="222"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361"/>
      <c r="BA6" s="361"/>
      <c r="BB6" s="361"/>
      <c r="BC6" s="361"/>
      <c r="BD6" s="361"/>
      <c r="BE6" s="220"/>
      <c r="BF6" s="220"/>
      <c r="BG6" s="220"/>
      <c r="BH6" s="220"/>
      <c r="BI6" s="220"/>
      <c r="BJ6" s="220"/>
      <c r="BK6" s="220"/>
      <c r="BL6" s="220"/>
      <c r="BM6" s="220"/>
      <c r="BN6" s="220"/>
      <c r="BO6" s="220"/>
      <c r="BP6" s="220"/>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1"/>
    </row>
    <row r="7" spans="1:131" s="222" customFormat="1" ht="26.25" customHeight="1" thickTop="1" x14ac:dyDescent="0.15">
      <c r="A7" s="223">
        <v>1</v>
      </c>
      <c r="B7" s="749" t="s">
        <v>374</v>
      </c>
      <c r="C7" s="750"/>
      <c r="D7" s="750"/>
      <c r="E7" s="750"/>
      <c r="F7" s="750"/>
      <c r="G7" s="750"/>
      <c r="H7" s="750"/>
      <c r="I7" s="750"/>
      <c r="J7" s="750"/>
      <c r="K7" s="750"/>
      <c r="L7" s="750"/>
      <c r="M7" s="750"/>
      <c r="N7" s="750"/>
      <c r="O7" s="750"/>
      <c r="P7" s="751"/>
      <c r="Q7" s="752">
        <v>13905</v>
      </c>
      <c r="R7" s="753"/>
      <c r="S7" s="753"/>
      <c r="T7" s="753"/>
      <c r="U7" s="753"/>
      <c r="V7" s="753">
        <v>13563</v>
      </c>
      <c r="W7" s="753"/>
      <c r="X7" s="753"/>
      <c r="Y7" s="753"/>
      <c r="Z7" s="753"/>
      <c r="AA7" s="753">
        <v>342</v>
      </c>
      <c r="AB7" s="753"/>
      <c r="AC7" s="753"/>
      <c r="AD7" s="753"/>
      <c r="AE7" s="754"/>
      <c r="AF7" s="755">
        <v>290</v>
      </c>
      <c r="AG7" s="756"/>
      <c r="AH7" s="756"/>
      <c r="AI7" s="756"/>
      <c r="AJ7" s="757"/>
      <c r="AK7" s="758">
        <v>347</v>
      </c>
      <c r="AL7" s="759"/>
      <c r="AM7" s="759"/>
      <c r="AN7" s="759"/>
      <c r="AO7" s="759"/>
      <c r="AP7" s="759">
        <v>7736</v>
      </c>
      <c r="AQ7" s="759"/>
      <c r="AR7" s="759"/>
      <c r="AS7" s="759"/>
      <c r="AT7" s="759"/>
      <c r="AU7" s="760"/>
      <c r="AV7" s="760"/>
      <c r="AW7" s="760"/>
      <c r="AX7" s="760"/>
      <c r="AY7" s="761"/>
      <c r="AZ7" s="361"/>
      <c r="BA7" s="361"/>
      <c r="BB7" s="361"/>
      <c r="BC7" s="361"/>
      <c r="BD7" s="361"/>
      <c r="BE7" s="220"/>
      <c r="BF7" s="220"/>
      <c r="BG7" s="220"/>
      <c r="BH7" s="220"/>
      <c r="BI7" s="220"/>
      <c r="BJ7" s="220"/>
      <c r="BK7" s="220"/>
      <c r="BL7" s="220"/>
      <c r="BM7" s="220"/>
      <c r="BN7" s="220"/>
      <c r="BO7" s="220"/>
      <c r="BP7" s="220"/>
      <c r="BQ7" s="223">
        <v>1</v>
      </c>
      <c r="BR7" s="224"/>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1"/>
    </row>
    <row r="8" spans="1:131" s="222" customFormat="1" ht="26.25" customHeight="1" x14ac:dyDescent="0.15">
      <c r="A8" s="225">
        <v>2</v>
      </c>
      <c r="B8" s="780" t="s">
        <v>375</v>
      </c>
      <c r="C8" s="781"/>
      <c r="D8" s="781"/>
      <c r="E8" s="781"/>
      <c r="F8" s="781"/>
      <c r="G8" s="781"/>
      <c r="H8" s="781"/>
      <c r="I8" s="781"/>
      <c r="J8" s="781"/>
      <c r="K8" s="781"/>
      <c r="L8" s="781"/>
      <c r="M8" s="781"/>
      <c r="N8" s="781"/>
      <c r="O8" s="781"/>
      <c r="P8" s="782"/>
      <c r="Q8" s="783">
        <v>0</v>
      </c>
      <c r="R8" s="784"/>
      <c r="S8" s="784"/>
      <c r="T8" s="784"/>
      <c r="U8" s="784"/>
      <c r="V8" s="784">
        <v>0</v>
      </c>
      <c r="W8" s="784"/>
      <c r="X8" s="784"/>
      <c r="Y8" s="784"/>
      <c r="Z8" s="784"/>
      <c r="AA8" s="784">
        <v>0</v>
      </c>
      <c r="AB8" s="784"/>
      <c r="AC8" s="784"/>
      <c r="AD8" s="784"/>
      <c r="AE8" s="785"/>
      <c r="AF8" s="786">
        <v>0</v>
      </c>
      <c r="AG8" s="787"/>
      <c r="AH8" s="787"/>
      <c r="AI8" s="787"/>
      <c r="AJ8" s="788"/>
      <c r="AK8" s="769" t="s">
        <v>552</v>
      </c>
      <c r="AL8" s="770"/>
      <c r="AM8" s="770"/>
      <c r="AN8" s="770"/>
      <c r="AO8" s="770"/>
      <c r="AP8" s="770" t="s">
        <v>552</v>
      </c>
      <c r="AQ8" s="770"/>
      <c r="AR8" s="770"/>
      <c r="AS8" s="770"/>
      <c r="AT8" s="770"/>
      <c r="AU8" s="771"/>
      <c r="AV8" s="771"/>
      <c r="AW8" s="771"/>
      <c r="AX8" s="771"/>
      <c r="AY8" s="772"/>
      <c r="AZ8" s="361"/>
      <c r="BA8" s="361"/>
      <c r="BB8" s="361"/>
      <c r="BC8" s="361"/>
      <c r="BD8" s="361"/>
      <c r="BE8" s="220"/>
      <c r="BF8" s="220"/>
      <c r="BG8" s="220"/>
      <c r="BH8" s="220"/>
      <c r="BI8" s="220"/>
      <c r="BJ8" s="220"/>
      <c r="BK8" s="220"/>
      <c r="BL8" s="220"/>
      <c r="BM8" s="220"/>
      <c r="BN8" s="220"/>
      <c r="BO8" s="220"/>
      <c r="BP8" s="220"/>
      <c r="BQ8" s="225">
        <v>2</v>
      </c>
      <c r="BR8" s="226"/>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1"/>
    </row>
    <row r="9" spans="1:131" s="222" customFormat="1" ht="26.25" customHeight="1" x14ac:dyDescent="0.15">
      <c r="A9" s="225">
        <v>3</v>
      </c>
      <c r="B9" s="780" t="s">
        <v>376</v>
      </c>
      <c r="C9" s="781"/>
      <c r="D9" s="781"/>
      <c r="E9" s="781"/>
      <c r="F9" s="781"/>
      <c r="G9" s="781"/>
      <c r="H9" s="781"/>
      <c r="I9" s="781"/>
      <c r="J9" s="781"/>
      <c r="K9" s="781"/>
      <c r="L9" s="781"/>
      <c r="M9" s="781"/>
      <c r="N9" s="781"/>
      <c r="O9" s="781"/>
      <c r="P9" s="782"/>
      <c r="Q9" s="783">
        <v>5</v>
      </c>
      <c r="R9" s="784"/>
      <c r="S9" s="784"/>
      <c r="T9" s="784"/>
      <c r="U9" s="784"/>
      <c r="V9" s="784">
        <v>5</v>
      </c>
      <c r="W9" s="784"/>
      <c r="X9" s="784"/>
      <c r="Y9" s="784"/>
      <c r="Z9" s="784"/>
      <c r="AA9" s="784">
        <v>0</v>
      </c>
      <c r="AB9" s="784"/>
      <c r="AC9" s="784"/>
      <c r="AD9" s="784"/>
      <c r="AE9" s="785"/>
      <c r="AF9" s="786">
        <v>0</v>
      </c>
      <c r="AG9" s="787"/>
      <c r="AH9" s="787"/>
      <c r="AI9" s="787"/>
      <c r="AJ9" s="788"/>
      <c r="AK9" s="769" t="s">
        <v>552</v>
      </c>
      <c r="AL9" s="770"/>
      <c r="AM9" s="770"/>
      <c r="AN9" s="770"/>
      <c r="AO9" s="770"/>
      <c r="AP9" s="770" t="s">
        <v>552</v>
      </c>
      <c r="AQ9" s="770"/>
      <c r="AR9" s="770"/>
      <c r="AS9" s="770"/>
      <c r="AT9" s="770"/>
      <c r="AU9" s="771"/>
      <c r="AV9" s="771"/>
      <c r="AW9" s="771"/>
      <c r="AX9" s="771"/>
      <c r="AY9" s="772"/>
      <c r="AZ9" s="361"/>
      <c r="BA9" s="361"/>
      <c r="BB9" s="361"/>
      <c r="BC9" s="361"/>
      <c r="BD9" s="361"/>
      <c r="BE9" s="220"/>
      <c r="BF9" s="220"/>
      <c r="BG9" s="220"/>
      <c r="BH9" s="220"/>
      <c r="BI9" s="220"/>
      <c r="BJ9" s="220"/>
      <c r="BK9" s="220"/>
      <c r="BL9" s="220"/>
      <c r="BM9" s="220"/>
      <c r="BN9" s="220"/>
      <c r="BO9" s="220"/>
      <c r="BP9" s="220"/>
      <c r="BQ9" s="225">
        <v>3</v>
      </c>
      <c r="BR9" s="226"/>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1"/>
    </row>
    <row r="10" spans="1:131" s="222" customFormat="1" ht="26.25" customHeight="1" x14ac:dyDescent="0.15">
      <c r="A10" s="225">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361"/>
      <c r="BA10" s="361"/>
      <c r="BB10" s="361"/>
      <c r="BC10" s="361"/>
      <c r="BD10" s="361"/>
      <c r="BE10" s="220"/>
      <c r="BF10" s="220"/>
      <c r="BG10" s="220"/>
      <c r="BH10" s="220"/>
      <c r="BI10" s="220"/>
      <c r="BJ10" s="220"/>
      <c r="BK10" s="220"/>
      <c r="BL10" s="220"/>
      <c r="BM10" s="220"/>
      <c r="BN10" s="220"/>
      <c r="BO10" s="220"/>
      <c r="BP10" s="220"/>
      <c r="BQ10" s="225">
        <v>4</v>
      </c>
      <c r="BR10" s="226"/>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1"/>
    </row>
    <row r="11" spans="1:131" s="222" customFormat="1" ht="26.25" customHeight="1" x14ac:dyDescent="0.15">
      <c r="A11" s="225">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361"/>
      <c r="BA11" s="361"/>
      <c r="BB11" s="361"/>
      <c r="BC11" s="361"/>
      <c r="BD11" s="361"/>
      <c r="BE11" s="220"/>
      <c r="BF11" s="220"/>
      <c r="BG11" s="220"/>
      <c r="BH11" s="220"/>
      <c r="BI11" s="220"/>
      <c r="BJ11" s="220"/>
      <c r="BK11" s="220"/>
      <c r="BL11" s="220"/>
      <c r="BM11" s="220"/>
      <c r="BN11" s="220"/>
      <c r="BO11" s="220"/>
      <c r="BP11" s="220"/>
      <c r="BQ11" s="225">
        <v>5</v>
      </c>
      <c r="BR11" s="226"/>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1"/>
    </row>
    <row r="12" spans="1:131" s="222" customFormat="1" ht="26.25" customHeight="1" x14ac:dyDescent="0.15">
      <c r="A12" s="225">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361"/>
      <c r="BA12" s="361"/>
      <c r="BB12" s="361"/>
      <c r="BC12" s="361"/>
      <c r="BD12" s="361"/>
      <c r="BE12" s="220"/>
      <c r="BF12" s="220"/>
      <c r="BG12" s="220"/>
      <c r="BH12" s="220"/>
      <c r="BI12" s="220"/>
      <c r="BJ12" s="220"/>
      <c r="BK12" s="220"/>
      <c r="BL12" s="220"/>
      <c r="BM12" s="220"/>
      <c r="BN12" s="220"/>
      <c r="BO12" s="220"/>
      <c r="BP12" s="220"/>
      <c r="BQ12" s="225">
        <v>6</v>
      </c>
      <c r="BR12" s="226"/>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1"/>
    </row>
    <row r="13" spans="1:131" s="222" customFormat="1" ht="26.25" customHeight="1" x14ac:dyDescent="0.15">
      <c r="A13" s="225">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361"/>
      <c r="BA13" s="361"/>
      <c r="BB13" s="361"/>
      <c r="BC13" s="361"/>
      <c r="BD13" s="361"/>
      <c r="BE13" s="220"/>
      <c r="BF13" s="220"/>
      <c r="BG13" s="220"/>
      <c r="BH13" s="220"/>
      <c r="BI13" s="220"/>
      <c r="BJ13" s="220"/>
      <c r="BK13" s="220"/>
      <c r="BL13" s="220"/>
      <c r="BM13" s="220"/>
      <c r="BN13" s="220"/>
      <c r="BO13" s="220"/>
      <c r="BP13" s="220"/>
      <c r="BQ13" s="225">
        <v>7</v>
      </c>
      <c r="BR13" s="226"/>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1"/>
    </row>
    <row r="14" spans="1:131" s="222" customFormat="1" ht="26.25" customHeight="1" x14ac:dyDescent="0.15">
      <c r="A14" s="225">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361"/>
      <c r="BA14" s="361"/>
      <c r="BB14" s="361"/>
      <c r="BC14" s="361"/>
      <c r="BD14" s="361"/>
      <c r="BE14" s="220"/>
      <c r="BF14" s="220"/>
      <c r="BG14" s="220"/>
      <c r="BH14" s="220"/>
      <c r="BI14" s="220"/>
      <c r="BJ14" s="220"/>
      <c r="BK14" s="220"/>
      <c r="BL14" s="220"/>
      <c r="BM14" s="220"/>
      <c r="BN14" s="220"/>
      <c r="BO14" s="220"/>
      <c r="BP14" s="220"/>
      <c r="BQ14" s="225">
        <v>8</v>
      </c>
      <c r="BR14" s="226"/>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1"/>
    </row>
    <row r="15" spans="1:131" s="222" customFormat="1" ht="26.25" customHeight="1" x14ac:dyDescent="0.15">
      <c r="A15" s="225">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361"/>
      <c r="BA15" s="361"/>
      <c r="BB15" s="361"/>
      <c r="BC15" s="361"/>
      <c r="BD15" s="361"/>
      <c r="BE15" s="220"/>
      <c r="BF15" s="220"/>
      <c r="BG15" s="220"/>
      <c r="BH15" s="220"/>
      <c r="BI15" s="220"/>
      <c r="BJ15" s="220"/>
      <c r="BK15" s="220"/>
      <c r="BL15" s="220"/>
      <c r="BM15" s="220"/>
      <c r="BN15" s="220"/>
      <c r="BO15" s="220"/>
      <c r="BP15" s="220"/>
      <c r="BQ15" s="225">
        <v>9</v>
      </c>
      <c r="BR15" s="226"/>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1"/>
    </row>
    <row r="16" spans="1:131" s="222" customFormat="1" ht="26.25" customHeight="1" x14ac:dyDescent="0.15">
      <c r="A16" s="225">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361"/>
      <c r="BA16" s="361"/>
      <c r="BB16" s="361"/>
      <c r="BC16" s="361"/>
      <c r="BD16" s="361"/>
      <c r="BE16" s="220"/>
      <c r="BF16" s="220"/>
      <c r="BG16" s="220"/>
      <c r="BH16" s="220"/>
      <c r="BI16" s="220"/>
      <c r="BJ16" s="220"/>
      <c r="BK16" s="220"/>
      <c r="BL16" s="220"/>
      <c r="BM16" s="220"/>
      <c r="BN16" s="220"/>
      <c r="BO16" s="220"/>
      <c r="BP16" s="220"/>
      <c r="BQ16" s="225">
        <v>10</v>
      </c>
      <c r="BR16" s="226"/>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1"/>
    </row>
    <row r="17" spans="1:131" s="222" customFormat="1" ht="26.25" customHeight="1" x14ac:dyDescent="0.15">
      <c r="A17" s="225">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361"/>
      <c r="BA17" s="361"/>
      <c r="BB17" s="361"/>
      <c r="BC17" s="361"/>
      <c r="BD17" s="361"/>
      <c r="BE17" s="220"/>
      <c r="BF17" s="220"/>
      <c r="BG17" s="220"/>
      <c r="BH17" s="220"/>
      <c r="BI17" s="220"/>
      <c r="BJ17" s="220"/>
      <c r="BK17" s="220"/>
      <c r="BL17" s="220"/>
      <c r="BM17" s="220"/>
      <c r="BN17" s="220"/>
      <c r="BO17" s="220"/>
      <c r="BP17" s="220"/>
      <c r="BQ17" s="225">
        <v>11</v>
      </c>
      <c r="BR17" s="226"/>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1"/>
    </row>
    <row r="18" spans="1:131" s="222" customFormat="1" ht="26.25" customHeight="1" x14ac:dyDescent="0.15">
      <c r="A18" s="225">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361"/>
      <c r="BA18" s="361"/>
      <c r="BB18" s="361"/>
      <c r="BC18" s="361"/>
      <c r="BD18" s="361"/>
      <c r="BE18" s="220"/>
      <c r="BF18" s="220"/>
      <c r="BG18" s="220"/>
      <c r="BH18" s="220"/>
      <c r="BI18" s="220"/>
      <c r="BJ18" s="220"/>
      <c r="BK18" s="220"/>
      <c r="BL18" s="220"/>
      <c r="BM18" s="220"/>
      <c r="BN18" s="220"/>
      <c r="BO18" s="220"/>
      <c r="BP18" s="220"/>
      <c r="BQ18" s="225">
        <v>12</v>
      </c>
      <c r="BR18" s="226"/>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1"/>
    </row>
    <row r="19" spans="1:131" s="222" customFormat="1" ht="26.25" customHeight="1" x14ac:dyDescent="0.15">
      <c r="A19" s="225">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361"/>
      <c r="BA19" s="361"/>
      <c r="BB19" s="361"/>
      <c r="BC19" s="361"/>
      <c r="BD19" s="361"/>
      <c r="BE19" s="220"/>
      <c r="BF19" s="220"/>
      <c r="BG19" s="220"/>
      <c r="BH19" s="220"/>
      <c r="BI19" s="220"/>
      <c r="BJ19" s="220"/>
      <c r="BK19" s="220"/>
      <c r="BL19" s="220"/>
      <c r="BM19" s="220"/>
      <c r="BN19" s="220"/>
      <c r="BO19" s="220"/>
      <c r="BP19" s="220"/>
      <c r="BQ19" s="225">
        <v>13</v>
      </c>
      <c r="BR19" s="226"/>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1"/>
    </row>
    <row r="20" spans="1:131" s="222" customFormat="1" ht="26.25" customHeight="1" x14ac:dyDescent="0.15">
      <c r="A20" s="225">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361"/>
      <c r="BA20" s="361"/>
      <c r="BB20" s="361"/>
      <c r="BC20" s="361"/>
      <c r="BD20" s="361"/>
      <c r="BE20" s="220"/>
      <c r="BF20" s="220"/>
      <c r="BG20" s="220"/>
      <c r="BH20" s="220"/>
      <c r="BI20" s="220"/>
      <c r="BJ20" s="220"/>
      <c r="BK20" s="220"/>
      <c r="BL20" s="220"/>
      <c r="BM20" s="220"/>
      <c r="BN20" s="220"/>
      <c r="BO20" s="220"/>
      <c r="BP20" s="220"/>
      <c r="BQ20" s="225">
        <v>14</v>
      </c>
      <c r="BR20" s="226"/>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1"/>
    </row>
    <row r="21" spans="1:131" s="222" customFormat="1" ht="26.25" customHeight="1" thickBot="1" x14ac:dyDescent="0.2">
      <c r="A21" s="225">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361"/>
      <c r="BA21" s="361"/>
      <c r="BB21" s="361"/>
      <c r="BC21" s="361"/>
      <c r="BD21" s="361"/>
      <c r="BE21" s="220"/>
      <c r="BF21" s="220"/>
      <c r="BG21" s="220"/>
      <c r="BH21" s="220"/>
      <c r="BI21" s="220"/>
      <c r="BJ21" s="220"/>
      <c r="BK21" s="220"/>
      <c r="BL21" s="220"/>
      <c r="BM21" s="220"/>
      <c r="BN21" s="220"/>
      <c r="BO21" s="220"/>
      <c r="BP21" s="220"/>
      <c r="BQ21" s="225">
        <v>15</v>
      </c>
      <c r="BR21" s="226"/>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1"/>
    </row>
    <row r="22" spans="1:131" s="222" customFormat="1" ht="26.25" customHeight="1" x14ac:dyDescent="0.15">
      <c r="A22" s="225">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0"/>
      <c r="BF22" s="220"/>
      <c r="BG22" s="220"/>
      <c r="BH22" s="220"/>
      <c r="BI22" s="220"/>
      <c r="BJ22" s="220"/>
      <c r="BK22" s="220"/>
      <c r="BL22" s="220"/>
      <c r="BM22" s="220"/>
      <c r="BN22" s="220"/>
      <c r="BO22" s="220"/>
      <c r="BP22" s="220"/>
      <c r="BQ22" s="225">
        <v>16</v>
      </c>
      <c r="BR22" s="226"/>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1"/>
    </row>
    <row r="23" spans="1:131" s="222" customFormat="1" ht="26.25" customHeight="1" thickBot="1" x14ac:dyDescent="0.2">
      <c r="A23" s="227" t="s">
        <v>378</v>
      </c>
      <c r="B23" s="789" t="s">
        <v>379</v>
      </c>
      <c r="C23" s="790"/>
      <c r="D23" s="790"/>
      <c r="E23" s="790"/>
      <c r="F23" s="790"/>
      <c r="G23" s="790"/>
      <c r="H23" s="790"/>
      <c r="I23" s="790"/>
      <c r="J23" s="790"/>
      <c r="K23" s="790"/>
      <c r="L23" s="790"/>
      <c r="M23" s="790"/>
      <c r="N23" s="790"/>
      <c r="O23" s="790"/>
      <c r="P23" s="791"/>
      <c r="Q23" s="792">
        <v>13910</v>
      </c>
      <c r="R23" s="793"/>
      <c r="S23" s="793"/>
      <c r="T23" s="793"/>
      <c r="U23" s="793"/>
      <c r="V23" s="793">
        <v>13568</v>
      </c>
      <c r="W23" s="793"/>
      <c r="X23" s="793"/>
      <c r="Y23" s="793"/>
      <c r="Z23" s="793"/>
      <c r="AA23" s="793">
        <v>342</v>
      </c>
      <c r="AB23" s="793"/>
      <c r="AC23" s="793"/>
      <c r="AD23" s="793"/>
      <c r="AE23" s="794"/>
      <c r="AF23" s="795">
        <v>291</v>
      </c>
      <c r="AG23" s="793"/>
      <c r="AH23" s="793"/>
      <c r="AI23" s="793"/>
      <c r="AJ23" s="796"/>
      <c r="AK23" s="797"/>
      <c r="AL23" s="798"/>
      <c r="AM23" s="798"/>
      <c r="AN23" s="798"/>
      <c r="AO23" s="798"/>
      <c r="AP23" s="793">
        <v>7736</v>
      </c>
      <c r="AQ23" s="793"/>
      <c r="AR23" s="793"/>
      <c r="AS23" s="793"/>
      <c r="AT23" s="793"/>
      <c r="AU23" s="809"/>
      <c r="AV23" s="809"/>
      <c r="AW23" s="809"/>
      <c r="AX23" s="809"/>
      <c r="AY23" s="810"/>
      <c r="AZ23" s="811" t="s">
        <v>121</v>
      </c>
      <c r="BA23" s="812"/>
      <c r="BB23" s="812"/>
      <c r="BC23" s="812"/>
      <c r="BD23" s="813"/>
      <c r="BE23" s="220"/>
      <c r="BF23" s="220"/>
      <c r="BG23" s="220"/>
      <c r="BH23" s="220"/>
      <c r="BI23" s="220"/>
      <c r="BJ23" s="220"/>
      <c r="BK23" s="220"/>
      <c r="BL23" s="220"/>
      <c r="BM23" s="220"/>
      <c r="BN23" s="220"/>
      <c r="BO23" s="220"/>
      <c r="BP23" s="220"/>
      <c r="BQ23" s="225">
        <v>17</v>
      </c>
      <c r="BR23" s="226"/>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1"/>
    </row>
    <row r="24" spans="1:131" s="222"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361"/>
      <c r="BA24" s="361"/>
      <c r="BB24" s="361"/>
      <c r="BC24" s="361"/>
      <c r="BD24" s="361"/>
      <c r="BE24" s="220"/>
      <c r="BF24" s="220"/>
      <c r="BG24" s="220"/>
      <c r="BH24" s="220"/>
      <c r="BI24" s="220"/>
      <c r="BJ24" s="220"/>
      <c r="BK24" s="220"/>
      <c r="BL24" s="220"/>
      <c r="BM24" s="220"/>
      <c r="BN24" s="220"/>
      <c r="BO24" s="220"/>
      <c r="BP24" s="220"/>
      <c r="BQ24" s="225">
        <v>18</v>
      </c>
      <c r="BR24" s="226"/>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1"/>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361"/>
      <c r="BK25" s="361"/>
      <c r="BL25" s="361"/>
      <c r="BM25" s="361"/>
      <c r="BN25" s="361"/>
      <c r="BO25" s="228"/>
      <c r="BP25" s="228"/>
      <c r="BQ25" s="225">
        <v>19</v>
      </c>
      <c r="BR25" s="226"/>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361"/>
      <c r="BK26" s="361"/>
      <c r="BL26" s="361"/>
      <c r="BM26" s="361"/>
      <c r="BN26" s="361"/>
      <c r="BO26" s="228"/>
      <c r="BP26" s="228"/>
      <c r="BQ26" s="225">
        <v>20</v>
      </c>
      <c r="BR26" s="226"/>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361"/>
      <c r="BK27" s="361"/>
      <c r="BL27" s="361"/>
      <c r="BM27" s="361"/>
      <c r="BN27" s="361"/>
      <c r="BO27" s="228"/>
      <c r="BP27" s="228"/>
      <c r="BQ27" s="225">
        <v>21</v>
      </c>
      <c r="BR27" s="226"/>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29">
        <v>1</v>
      </c>
      <c r="B28" s="749" t="s">
        <v>390</v>
      </c>
      <c r="C28" s="750"/>
      <c r="D28" s="750"/>
      <c r="E28" s="750"/>
      <c r="F28" s="750"/>
      <c r="G28" s="750"/>
      <c r="H28" s="750"/>
      <c r="I28" s="750"/>
      <c r="J28" s="750"/>
      <c r="K28" s="750"/>
      <c r="L28" s="750"/>
      <c r="M28" s="750"/>
      <c r="N28" s="750"/>
      <c r="O28" s="750"/>
      <c r="P28" s="751"/>
      <c r="Q28" s="822">
        <v>3875</v>
      </c>
      <c r="R28" s="823"/>
      <c r="S28" s="823"/>
      <c r="T28" s="823"/>
      <c r="U28" s="823"/>
      <c r="V28" s="823">
        <v>3836</v>
      </c>
      <c r="W28" s="823"/>
      <c r="X28" s="823"/>
      <c r="Y28" s="823"/>
      <c r="Z28" s="823"/>
      <c r="AA28" s="823">
        <v>39</v>
      </c>
      <c r="AB28" s="823"/>
      <c r="AC28" s="823"/>
      <c r="AD28" s="823"/>
      <c r="AE28" s="824"/>
      <c r="AF28" s="825">
        <v>39</v>
      </c>
      <c r="AG28" s="823"/>
      <c r="AH28" s="823"/>
      <c r="AI28" s="823"/>
      <c r="AJ28" s="826"/>
      <c r="AK28" s="827">
        <v>247</v>
      </c>
      <c r="AL28" s="828"/>
      <c r="AM28" s="828"/>
      <c r="AN28" s="828"/>
      <c r="AO28" s="828"/>
      <c r="AP28" s="828" t="s">
        <v>552</v>
      </c>
      <c r="AQ28" s="828"/>
      <c r="AR28" s="828"/>
      <c r="AS28" s="828"/>
      <c r="AT28" s="828"/>
      <c r="AU28" s="828" t="s">
        <v>552</v>
      </c>
      <c r="AV28" s="828"/>
      <c r="AW28" s="828"/>
      <c r="AX28" s="828"/>
      <c r="AY28" s="828"/>
      <c r="AZ28" s="829"/>
      <c r="BA28" s="829"/>
      <c r="BB28" s="829"/>
      <c r="BC28" s="829"/>
      <c r="BD28" s="829"/>
      <c r="BE28" s="820"/>
      <c r="BF28" s="820"/>
      <c r="BG28" s="820"/>
      <c r="BH28" s="820"/>
      <c r="BI28" s="821"/>
      <c r="BJ28" s="361"/>
      <c r="BK28" s="361"/>
      <c r="BL28" s="361"/>
      <c r="BM28" s="361"/>
      <c r="BN28" s="361"/>
      <c r="BO28" s="228"/>
      <c r="BP28" s="228"/>
      <c r="BQ28" s="225">
        <v>22</v>
      </c>
      <c r="BR28" s="226"/>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29">
        <v>2</v>
      </c>
      <c r="B29" s="780" t="s">
        <v>391</v>
      </c>
      <c r="C29" s="781"/>
      <c r="D29" s="781"/>
      <c r="E29" s="781"/>
      <c r="F29" s="781"/>
      <c r="G29" s="781"/>
      <c r="H29" s="781"/>
      <c r="I29" s="781"/>
      <c r="J29" s="781"/>
      <c r="K29" s="781"/>
      <c r="L29" s="781"/>
      <c r="M29" s="781"/>
      <c r="N29" s="781"/>
      <c r="O29" s="781"/>
      <c r="P29" s="782"/>
      <c r="Q29" s="783">
        <v>3231</v>
      </c>
      <c r="R29" s="784"/>
      <c r="S29" s="784"/>
      <c r="T29" s="784"/>
      <c r="U29" s="784"/>
      <c r="V29" s="784">
        <v>3229</v>
      </c>
      <c r="W29" s="784"/>
      <c r="X29" s="784"/>
      <c r="Y29" s="784"/>
      <c r="Z29" s="784"/>
      <c r="AA29" s="784">
        <v>3</v>
      </c>
      <c r="AB29" s="784"/>
      <c r="AC29" s="784"/>
      <c r="AD29" s="784"/>
      <c r="AE29" s="785"/>
      <c r="AF29" s="786">
        <v>3</v>
      </c>
      <c r="AG29" s="787"/>
      <c r="AH29" s="787"/>
      <c r="AI29" s="787"/>
      <c r="AJ29" s="788"/>
      <c r="AK29" s="834">
        <v>449</v>
      </c>
      <c r="AL29" s="830"/>
      <c r="AM29" s="830"/>
      <c r="AN29" s="830"/>
      <c r="AO29" s="830"/>
      <c r="AP29" s="830" t="s">
        <v>552</v>
      </c>
      <c r="AQ29" s="830"/>
      <c r="AR29" s="830"/>
      <c r="AS29" s="830"/>
      <c r="AT29" s="830"/>
      <c r="AU29" s="830" t="s">
        <v>552</v>
      </c>
      <c r="AV29" s="830"/>
      <c r="AW29" s="830"/>
      <c r="AX29" s="830"/>
      <c r="AY29" s="830"/>
      <c r="AZ29" s="831"/>
      <c r="BA29" s="831"/>
      <c r="BB29" s="831"/>
      <c r="BC29" s="831"/>
      <c r="BD29" s="831"/>
      <c r="BE29" s="832"/>
      <c r="BF29" s="832"/>
      <c r="BG29" s="832"/>
      <c r="BH29" s="832"/>
      <c r="BI29" s="833"/>
      <c r="BJ29" s="361"/>
      <c r="BK29" s="361"/>
      <c r="BL29" s="361"/>
      <c r="BM29" s="361"/>
      <c r="BN29" s="361"/>
      <c r="BO29" s="228"/>
      <c r="BP29" s="228"/>
      <c r="BQ29" s="225">
        <v>23</v>
      </c>
      <c r="BR29" s="226"/>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29">
        <v>3</v>
      </c>
      <c r="B30" s="780" t="s">
        <v>392</v>
      </c>
      <c r="C30" s="781"/>
      <c r="D30" s="781"/>
      <c r="E30" s="781"/>
      <c r="F30" s="781"/>
      <c r="G30" s="781"/>
      <c r="H30" s="781"/>
      <c r="I30" s="781"/>
      <c r="J30" s="781"/>
      <c r="K30" s="781"/>
      <c r="L30" s="781"/>
      <c r="M30" s="781"/>
      <c r="N30" s="781"/>
      <c r="O30" s="781"/>
      <c r="P30" s="782"/>
      <c r="Q30" s="783">
        <v>5</v>
      </c>
      <c r="R30" s="784"/>
      <c r="S30" s="784"/>
      <c r="T30" s="784"/>
      <c r="U30" s="784"/>
      <c r="V30" s="784">
        <v>5</v>
      </c>
      <c r="W30" s="784"/>
      <c r="X30" s="784"/>
      <c r="Y30" s="784"/>
      <c r="Z30" s="784"/>
      <c r="AA30" s="784" t="s">
        <v>552</v>
      </c>
      <c r="AB30" s="784"/>
      <c r="AC30" s="784"/>
      <c r="AD30" s="784"/>
      <c r="AE30" s="785"/>
      <c r="AF30" s="786" t="s">
        <v>121</v>
      </c>
      <c r="AG30" s="787"/>
      <c r="AH30" s="787"/>
      <c r="AI30" s="787"/>
      <c r="AJ30" s="788"/>
      <c r="AK30" s="834">
        <v>3</v>
      </c>
      <c r="AL30" s="830"/>
      <c r="AM30" s="830"/>
      <c r="AN30" s="830"/>
      <c r="AO30" s="830"/>
      <c r="AP30" s="830" t="s">
        <v>552</v>
      </c>
      <c r="AQ30" s="830"/>
      <c r="AR30" s="830"/>
      <c r="AS30" s="830"/>
      <c r="AT30" s="830"/>
      <c r="AU30" s="830" t="s">
        <v>552</v>
      </c>
      <c r="AV30" s="830"/>
      <c r="AW30" s="830"/>
      <c r="AX30" s="830"/>
      <c r="AY30" s="830"/>
      <c r="AZ30" s="831"/>
      <c r="BA30" s="831"/>
      <c r="BB30" s="831"/>
      <c r="BC30" s="831"/>
      <c r="BD30" s="831"/>
      <c r="BE30" s="832"/>
      <c r="BF30" s="832"/>
      <c r="BG30" s="832"/>
      <c r="BH30" s="832"/>
      <c r="BI30" s="833"/>
      <c r="BJ30" s="361"/>
      <c r="BK30" s="361"/>
      <c r="BL30" s="361"/>
      <c r="BM30" s="361"/>
      <c r="BN30" s="361"/>
      <c r="BO30" s="228"/>
      <c r="BP30" s="228"/>
      <c r="BQ30" s="225">
        <v>24</v>
      </c>
      <c r="BR30" s="226"/>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29">
        <v>4</v>
      </c>
      <c r="B31" s="780" t="s">
        <v>393</v>
      </c>
      <c r="C31" s="781"/>
      <c r="D31" s="781"/>
      <c r="E31" s="781"/>
      <c r="F31" s="781"/>
      <c r="G31" s="781"/>
      <c r="H31" s="781"/>
      <c r="I31" s="781"/>
      <c r="J31" s="781"/>
      <c r="K31" s="781"/>
      <c r="L31" s="781"/>
      <c r="M31" s="781"/>
      <c r="N31" s="781"/>
      <c r="O31" s="781"/>
      <c r="P31" s="782"/>
      <c r="Q31" s="783">
        <v>489</v>
      </c>
      <c r="R31" s="784"/>
      <c r="S31" s="784"/>
      <c r="T31" s="784"/>
      <c r="U31" s="784"/>
      <c r="V31" s="784">
        <v>484</v>
      </c>
      <c r="W31" s="784"/>
      <c r="X31" s="784"/>
      <c r="Y31" s="784"/>
      <c r="Z31" s="784"/>
      <c r="AA31" s="784">
        <v>5</v>
      </c>
      <c r="AB31" s="784"/>
      <c r="AC31" s="784"/>
      <c r="AD31" s="784"/>
      <c r="AE31" s="785"/>
      <c r="AF31" s="786">
        <v>5</v>
      </c>
      <c r="AG31" s="787"/>
      <c r="AH31" s="787"/>
      <c r="AI31" s="787"/>
      <c r="AJ31" s="788"/>
      <c r="AK31" s="834">
        <v>108</v>
      </c>
      <c r="AL31" s="830"/>
      <c r="AM31" s="830"/>
      <c r="AN31" s="830"/>
      <c r="AO31" s="830"/>
      <c r="AP31" s="830" t="s">
        <v>552</v>
      </c>
      <c r="AQ31" s="830"/>
      <c r="AR31" s="830"/>
      <c r="AS31" s="830"/>
      <c r="AT31" s="830"/>
      <c r="AU31" s="830" t="s">
        <v>552</v>
      </c>
      <c r="AV31" s="830"/>
      <c r="AW31" s="830"/>
      <c r="AX31" s="830"/>
      <c r="AY31" s="830"/>
      <c r="AZ31" s="831"/>
      <c r="BA31" s="831"/>
      <c r="BB31" s="831"/>
      <c r="BC31" s="831"/>
      <c r="BD31" s="831"/>
      <c r="BE31" s="832"/>
      <c r="BF31" s="832"/>
      <c r="BG31" s="832"/>
      <c r="BH31" s="832"/>
      <c r="BI31" s="833"/>
      <c r="BJ31" s="361"/>
      <c r="BK31" s="361"/>
      <c r="BL31" s="361"/>
      <c r="BM31" s="361"/>
      <c r="BN31" s="361"/>
      <c r="BO31" s="228"/>
      <c r="BP31" s="228"/>
      <c r="BQ31" s="225">
        <v>25</v>
      </c>
      <c r="BR31" s="226"/>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29">
        <v>5</v>
      </c>
      <c r="B32" s="780" t="s">
        <v>394</v>
      </c>
      <c r="C32" s="781"/>
      <c r="D32" s="781"/>
      <c r="E32" s="781"/>
      <c r="F32" s="781"/>
      <c r="G32" s="781"/>
      <c r="H32" s="781"/>
      <c r="I32" s="781"/>
      <c r="J32" s="781"/>
      <c r="K32" s="781"/>
      <c r="L32" s="781"/>
      <c r="M32" s="781"/>
      <c r="N32" s="781"/>
      <c r="O32" s="781"/>
      <c r="P32" s="782"/>
      <c r="Q32" s="783">
        <v>883</v>
      </c>
      <c r="R32" s="784"/>
      <c r="S32" s="784"/>
      <c r="T32" s="784"/>
      <c r="U32" s="784"/>
      <c r="V32" s="784">
        <v>747</v>
      </c>
      <c r="W32" s="784"/>
      <c r="X32" s="784"/>
      <c r="Y32" s="784"/>
      <c r="Z32" s="784"/>
      <c r="AA32" s="784">
        <v>135</v>
      </c>
      <c r="AB32" s="784"/>
      <c r="AC32" s="784"/>
      <c r="AD32" s="784"/>
      <c r="AE32" s="785"/>
      <c r="AF32" s="786">
        <v>982</v>
      </c>
      <c r="AG32" s="787"/>
      <c r="AH32" s="787"/>
      <c r="AI32" s="787"/>
      <c r="AJ32" s="788"/>
      <c r="AK32" s="834">
        <v>6</v>
      </c>
      <c r="AL32" s="830"/>
      <c r="AM32" s="830"/>
      <c r="AN32" s="830"/>
      <c r="AO32" s="830"/>
      <c r="AP32" s="830">
        <v>2291</v>
      </c>
      <c r="AQ32" s="830"/>
      <c r="AR32" s="830"/>
      <c r="AS32" s="830"/>
      <c r="AT32" s="830"/>
      <c r="AU32" s="830">
        <v>9</v>
      </c>
      <c r="AV32" s="830"/>
      <c r="AW32" s="830"/>
      <c r="AX32" s="830"/>
      <c r="AY32" s="830"/>
      <c r="AZ32" s="831"/>
      <c r="BA32" s="831"/>
      <c r="BB32" s="831"/>
      <c r="BC32" s="831"/>
      <c r="BD32" s="831"/>
      <c r="BE32" s="832" t="s">
        <v>395</v>
      </c>
      <c r="BF32" s="832"/>
      <c r="BG32" s="832"/>
      <c r="BH32" s="832"/>
      <c r="BI32" s="833"/>
      <c r="BJ32" s="361"/>
      <c r="BK32" s="361"/>
      <c r="BL32" s="361"/>
      <c r="BM32" s="361"/>
      <c r="BN32" s="361"/>
      <c r="BO32" s="228"/>
      <c r="BP32" s="228"/>
      <c r="BQ32" s="225">
        <v>26</v>
      </c>
      <c r="BR32" s="226"/>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29">
        <v>6</v>
      </c>
      <c r="B33" s="780" t="s">
        <v>396</v>
      </c>
      <c r="C33" s="781"/>
      <c r="D33" s="781"/>
      <c r="E33" s="781"/>
      <c r="F33" s="781"/>
      <c r="G33" s="781"/>
      <c r="H33" s="781"/>
      <c r="I33" s="781"/>
      <c r="J33" s="781"/>
      <c r="K33" s="781"/>
      <c r="L33" s="781"/>
      <c r="M33" s="781"/>
      <c r="N33" s="781"/>
      <c r="O33" s="781"/>
      <c r="P33" s="782"/>
      <c r="Q33" s="783">
        <v>1211</v>
      </c>
      <c r="R33" s="784"/>
      <c r="S33" s="784"/>
      <c r="T33" s="784"/>
      <c r="U33" s="784"/>
      <c r="V33" s="784">
        <v>964</v>
      </c>
      <c r="W33" s="784"/>
      <c r="X33" s="784"/>
      <c r="Y33" s="784"/>
      <c r="Z33" s="784"/>
      <c r="AA33" s="784">
        <v>247</v>
      </c>
      <c r="AB33" s="784"/>
      <c r="AC33" s="784"/>
      <c r="AD33" s="784"/>
      <c r="AE33" s="785"/>
      <c r="AF33" s="786">
        <v>47</v>
      </c>
      <c r="AG33" s="787"/>
      <c r="AH33" s="787"/>
      <c r="AI33" s="787"/>
      <c r="AJ33" s="788"/>
      <c r="AK33" s="834">
        <v>519</v>
      </c>
      <c r="AL33" s="830"/>
      <c r="AM33" s="830"/>
      <c r="AN33" s="830"/>
      <c r="AO33" s="830"/>
      <c r="AP33" s="830">
        <v>6868</v>
      </c>
      <c r="AQ33" s="830"/>
      <c r="AR33" s="830"/>
      <c r="AS33" s="830"/>
      <c r="AT33" s="830"/>
      <c r="AU33" s="830">
        <v>5185</v>
      </c>
      <c r="AV33" s="830"/>
      <c r="AW33" s="830"/>
      <c r="AX33" s="830"/>
      <c r="AY33" s="830"/>
      <c r="AZ33" s="831"/>
      <c r="BA33" s="831"/>
      <c r="BB33" s="831"/>
      <c r="BC33" s="831"/>
      <c r="BD33" s="831"/>
      <c r="BE33" s="832" t="s">
        <v>395</v>
      </c>
      <c r="BF33" s="832"/>
      <c r="BG33" s="832"/>
      <c r="BH33" s="832"/>
      <c r="BI33" s="833"/>
      <c r="BJ33" s="361"/>
      <c r="BK33" s="361"/>
      <c r="BL33" s="361"/>
      <c r="BM33" s="361"/>
      <c r="BN33" s="361"/>
      <c r="BO33" s="228"/>
      <c r="BP33" s="228"/>
      <c r="BQ33" s="225">
        <v>27</v>
      </c>
      <c r="BR33" s="226"/>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29">
        <v>7</v>
      </c>
      <c r="B34" s="780" t="s">
        <v>397</v>
      </c>
      <c r="C34" s="781"/>
      <c r="D34" s="781"/>
      <c r="E34" s="781"/>
      <c r="F34" s="781"/>
      <c r="G34" s="781"/>
      <c r="H34" s="781"/>
      <c r="I34" s="781"/>
      <c r="J34" s="781"/>
      <c r="K34" s="781"/>
      <c r="L34" s="781"/>
      <c r="M34" s="781"/>
      <c r="N34" s="781"/>
      <c r="O34" s="781"/>
      <c r="P34" s="782"/>
      <c r="Q34" s="783">
        <v>18</v>
      </c>
      <c r="R34" s="784"/>
      <c r="S34" s="784"/>
      <c r="T34" s="784"/>
      <c r="U34" s="784"/>
      <c r="V34" s="784">
        <v>18</v>
      </c>
      <c r="W34" s="784"/>
      <c r="X34" s="784"/>
      <c r="Y34" s="784"/>
      <c r="Z34" s="784"/>
      <c r="AA34" s="784">
        <v>0</v>
      </c>
      <c r="AB34" s="784"/>
      <c r="AC34" s="784"/>
      <c r="AD34" s="784"/>
      <c r="AE34" s="785"/>
      <c r="AF34" s="786">
        <v>0</v>
      </c>
      <c r="AG34" s="787"/>
      <c r="AH34" s="787"/>
      <c r="AI34" s="787"/>
      <c r="AJ34" s="788"/>
      <c r="AK34" s="834">
        <v>16</v>
      </c>
      <c r="AL34" s="830"/>
      <c r="AM34" s="830"/>
      <c r="AN34" s="830"/>
      <c r="AO34" s="830"/>
      <c r="AP34" s="830" t="s">
        <v>552</v>
      </c>
      <c r="AQ34" s="830"/>
      <c r="AR34" s="830"/>
      <c r="AS34" s="830"/>
      <c r="AT34" s="830"/>
      <c r="AU34" s="830" t="s">
        <v>552</v>
      </c>
      <c r="AV34" s="830"/>
      <c r="AW34" s="830"/>
      <c r="AX34" s="830"/>
      <c r="AY34" s="830"/>
      <c r="AZ34" s="831"/>
      <c r="BA34" s="831"/>
      <c r="BB34" s="831"/>
      <c r="BC34" s="831"/>
      <c r="BD34" s="831"/>
      <c r="BE34" s="832" t="s">
        <v>398</v>
      </c>
      <c r="BF34" s="832"/>
      <c r="BG34" s="832"/>
      <c r="BH34" s="832"/>
      <c r="BI34" s="833"/>
      <c r="BJ34" s="361"/>
      <c r="BK34" s="361"/>
      <c r="BL34" s="361"/>
      <c r="BM34" s="361"/>
      <c r="BN34" s="361"/>
      <c r="BO34" s="228"/>
      <c r="BP34" s="228"/>
      <c r="BQ34" s="225">
        <v>28</v>
      </c>
      <c r="BR34" s="226"/>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29">
        <v>8</v>
      </c>
      <c r="B35" s="780" t="s">
        <v>399</v>
      </c>
      <c r="C35" s="781"/>
      <c r="D35" s="781"/>
      <c r="E35" s="781"/>
      <c r="F35" s="781"/>
      <c r="G35" s="781"/>
      <c r="H35" s="781"/>
      <c r="I35" s="781"/>
      <c r="J35" s="781"/>
      <c r="K35" s="781"/>
      <c r="L35" s="781"/>
      <c r="M35" s="781"/>
      <c r="N35" s="781"/>
      <c r="O35" s="781"/>
      <c r="P35" s="782"/>
      <c r="Q35" s="783">
        <v>22</v>
      </c>
      <c r="R35" s="784"/>
      <c r="S35" s="784"/>
      <c r="T35" s="784"/>
      <c r="U35" s="784"/>
      <c r="V35" s="784">
        <v>22</v>
      </c>
      <c r="W35" s="784"/>
      <c r="X35" s="784"/>
      <c r="Y35" s="784"/>
      <c r="Z35" s="784"/>
      <c r="AA35" s="784">
        <v>0</v>
      </c>
      <c r="AB35" s="784"/>
      <c r="AC35" s="784"/>
      <c r="AD35" s="784"/>
      <c r="AE35" s="785"/>
      <c r="AF35" s="786">
        <v>0</v>
      </c>
      <c r="AG35" s="787"/>
      <c r="AH35" s="787"/>
      <c r="AI35" s="787"/>
      <c r="AJ35" s="788"/>
      <c r="AK35" s="834">
        <v>22</v>
      </c>
      <c r="AL35" s="830"/>
      <c r="AM35" s="830"/>
      <c r="AN35" s="830"/>
      <c r="AO35" s="830"/>
      <c r="AP35" s="830" t="s">
        <v>552</v>
      </c>
      <c r="AQ35" s="830"/>
      <c r="AR35" s="830"/>
      <c r="AS35" s="830"/>
      <c r="AT35" s="830"/>
      <c r="AU35" s="830" t="s">
        <v>552</v>
      </c>
      <c r="AV35" s="830"/>
      <c r="AW35" s="830"/>
      <c r="AX35" s="830"/>
      <c r="AY35" s="830"/>
      <c r="AZ35" s="831"/>
      <c r="BA35" s="831"/>
      <c r="BB35" s="831"/>
      <c r="BC35" s="831"/>
      <c r="BD35" s="831"/>
      <c r="BE35" s="832" t="s">
        <v>398</v>
      </c>
      <c r="BF35" s="832"/>
      <c r="BG35" s="832"/>
      <c r="BH35" s="832"/>
      <c r="BI35" s="833"/>
      <c r="BJ35" s="361"/>
      <c r="BK35" s="361"/>
      <c r="BL35" s="361"/>
      <c r="BM35" s="361"/>
      <c r="BN35" s="361"/>
      <c r="BO35" s="228"/>
      <c r="BP35" s="228"/>
      <c r="BQ35" s="225">
        <v>29</v>
      </c>
      <c r="BR35" s="226"/>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29">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361"/>
      <c r="BK36" s="361"/>
      <c r="BL36" s="361"/>
      <c r="BM36" s="361"/>
      <c r="BN36" s="361"/>
      <c r="BO36" s="228"/>
      <c r="BP36" s="228"/>
      <c r="BQ36" s="225">
        <v>30</v>
      </c>
      <c r="BR36" s="226"/>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29">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361"/>
      <c r="BK37" s="361"/>
      <c r="BL37" s="361"/>
      <c r="BM37" s="361"/>
      <c r="BN37" s="361"/>
      <c r="BO37" s="228"/>
      <c r="BP37" s="228"/>
      <c r="BQ37" s="225">
        <v>31</v>
      </c>
      <c r="BR37" s="226"/>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29">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361"/>
      <c r="BK38" s="361"/>
      <c r="BL38" s="361"/>
      <c r="BM38" s="361"/>
      <c r="BN38" s="361"/>
      <c r="BO38" s="228"/>
      <c r="BP38" s="228"/>
      <c r="BQ38" s="225">
        <v>32</v>
      </c>
      <c r="BR38" s="226"/>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29">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361"/>
      <c r="BK39" s="361"/>
      <c r="BL39" s="361"/>
      <c r="BM39" s="361"/>
      <c r="BN39" s="361"/>
      <c r="BO39" s="228"/>
      <c r="BP39" s="228"/>
      <c r="BQ39" s="225">
        <v>33</v>
      </c>
      <c r="BR39" s="226"/>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5">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361"/>
      <c r="BK40" s="361"/>
      <c r="BL40" s="361"/>
      <c r="BM40" s="361"/>
      <c r="BN40" s="361"/>
      <c r="BO40" s="228"/>
      <c r="BP40" s="228"/>
      <c r="BQ40" s="225">
        <v>34</v>
      </c>
      <c r="BR40" s="226"/>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5">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361"/>
      <c r="BK41" s="361"/>
      <c r="BL41" s="361"/>
      <c r="BM41" s="361"/>
      <c r="BN41" s="361"/>
      <c r="BO41" s="228"/>
      <c r="BP41" s="228"/>
      <c r="BQ41" s="225">
        <v>35</v>
      </c>
      <c r="BR41" s="226"/>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5">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361"/>
      <c r="BK42" s="361"/>
      <c r="BL42" s="361"/>
      <c r="BM42" s="361"/>
      <c r="BN42" s="361"/>
      <c r="BO42" s="228"/>
      <c r="BP42" s="228"/>
      <c r="BQ42" s="225">
        <v>36</v>
      </c>
      <c r="BR42" s="226"/>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5">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361"/>
      <c r="BK43" s="361"/>
      <c r="BL43" s="361"/>
      <c r="BM43" s="361"/>
      <c r="BN43" s="361"/>
      <c r="BO43" s="228"/>
      <c r="BP43" s="228"/>
      <c r="BQ43" s="225">
        <v>37</v>
      </c>
      <c r="BR43" s="226"/>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5">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361"/>
      <c r="BK44" s="361"/>
      <c r="BL44" s="361"/>
      <c r="BM44" s="361"/>
      <c r="BN44" s="361"/>
      <c r="BO44" s="228"/>
      <c r="BP44" s="228"/>
      <c r="BQ44" s="225">
        <v>38</v>
      </c>
      <c r="BR44" s="226"/>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5">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361"/>
      <c r="BK45" s="361"/>
      <c r="BL45" s="361"/>
      <c r="BM45" s="361"/>
      <c r="BN45" s="361"/>
      <c r="BO45" s="228"/>
      <c r="BP45" s="228"/>
      <c r="BQ45" s="225">
        <v>39</v>
      </c>
      <c r="BR45" s="226"/>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5">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361"/>
      <c r="BK46" s="361"/>
      <c r="BL46" s="361"/>
      <c r="BM46" s="361"/>
      <c r="BN46" s="361"/>
      <c r="BO46" s="228"/>
      <c r="BP46" s="228"/>
      <c r="BQ46" s="225">
        <v>40</v>
      </c>
      <c r="BR46" s="226"/>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5">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361"/>
      <c r="BK47" s="361"/>
      <c r="BL47" s="361"/>
      <c r="BM47" s="361"/>
      <c r="BN47" s="361"/>
      <c r="BO47" s="228"/>
      <c r="BP47" s="228"/>
      <c r="BQ47" s="225">
        <v>41</v>
      </c>
      <c r="BR47" s="226"/>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5">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361"/>
      <c r="BK48" s="361"/>
      <c r="BL48" s="361"/>
      <c r="BM48" s="361"/>
      <c r="BN48" s="361"/>
      <c r="BO48" s="228"/>
      <c r="BP48" s="228"/>
      <c r="BQ48" s="225">
        <v>42</v>
      </c>
      <c r="BR48" s="226"/>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5">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361"/>
      <c r="BK49" s="361"/>
      <c r="BL49" s="361"/>
      <c r="BM49" s="361"/>
      <c r="BN49" s="361"/>
      <c r="BO49" s="228"/>
      <c r="BP49" s="228"/>
      <c r="BQ49" s="225">
        <v>43</v>
      </c>
      <c r="BR49" s="226"/>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5">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361"/>
      <c r="BK50" s="361"/>
      <c r="BL50" s="361"/>
      <c r="BM50" s="361"/>
      <c r="BN50" s="361"/>
      <c r="BO50" s="228"/>
      <c r="BP50" s="228"/>
      <c r="BQ50" s="225">
        <v>44</v>
      </c>
      <c r="BR50" s="226"/>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5">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361"/>
      <c r="BK51" s="361"/>
      <c r="BL51" s="361"/>
      <c r="BM51" s="361"/>
      <c r="BN51" s="361"/>
      <c r="BO51" s="228"/>
      <c r="BP51" s="228"/>
      <c r="BQ51" s="225">
        <v>45</v>
      </c>
      <c r="BR51" s="226"/>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5">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361"/>
      <c r="BK52" s="361"/>
      <c r="BL52" s="361"/>
      <c r="BM52" s="361"/>
      <c r="BN52" s="361"/>
      <c r="BO52" s="228"/>
      <c r="BP52" s="228"/>
      <c r="BQ52" s="225">
        <v>46</v>
      </c>
      <c r="BR52" s="226"/>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5">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361"/>
      <c r="BK53" s="361"/>
      <c r="BL53" s="361"/>
      <c r="BM53" s="361"/>
      <c r="BN53" s="361"/>
      <c r="BO53" s="228"/>
      <c r="BP53" s="228"/>
      <c r="BQ53" s="225">
        <v>47</v>
      </c>
      <c r="BR53" s="226"/>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5">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361"/>
      <c r="BK54" s="361"/>
      <c r="BL54" s="361"/>
      <c r="BM54" s="361"/>
      <c r="BN54" s="361"/>
      <c r="BO54" s="228"/>
      <c r="BP54" s="228"/>
      <c r="BQ54" s="225">
        <v>48</v>
      </c>
      <c r="BR54" s="226"/>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5">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361"/>
      <c r="BK55" s="361"/>
      <c r="BL55" s="361"/>
      <c r="BM55" s="361"/>
      <c r="BN55" s="361"/>
      <c r="BO55" s="228"/>
      <c r="BP55" s="228"/>
      <c r="BQ55" s="225">
        <v>49</v>
      </c>
      <c r="BR55" s="226"/>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5">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361"/>
      <c r="BK56" s="361"/>
      <c r="BL56" s="361"/>
      <c r="BM56" s="361"/>
      <c r="BN56" s="361"/>
      <c r="BO56" s="228"/>
      <c r="BP56" s="228"/>
      <c r="BQ56" s="225">
        <v>50</v>
      </c>
      <c r="BR56" s="226"/>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5">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361"/>
      <c r="BK57" s="361"/>
      <c r="BL57" s="361"/>
      <c r="BM57" s="361"/>
      <c r="BN57" s="361"/>
      <c r="BO57" s="228"/>
      <c r="BP57" s="228"/>
      <c r="BQ57" s="225">
        <v>51</v>
      </c>
      <c r="BR57" s="226"/>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5">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361"/>
      <c r="BK58" s="361"/>
      <c r="BL58" s="361"/>
      <c r="BM58" s="361"/>
      <c r="BN58" s="361"/>
      <c r="BO58" s="228"/>
      <c r="BP58" s="228"/>
      <c r="BQ58" s="225">
        <v>52</v>
      </c>
      <c r="BR58" s="226"/>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5">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361"/>
      <c r="BK59" s="361"/>
      <c r="BL59" s="361"/>
      <c r="BM59" s="361"/>
      <c r="BN59" s="361"/>
      <c r="BO59" s="228"/>
      <c r="BP59" s="228"/>
      <c r="BQ59" s="225">
        <v>53</v>
      </c>
      <c r="BR59" s="226"/>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5">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361"/>
      <c r="BK60" s="361"/>
      <c r="BL60" s="361"/>
      <c r="BM60" s="361"/>
      <c r="BN60" s="361"/>
      <c r="BO60" s="228"/>
      <c r="BP60" s="228"/>
      <c r="BQ60" s="225">
        <v>54</v>
      </c>
      <c r="BR60" s="226"/>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5">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361"/>
      <c r="BK61" s="361"/>
      <c r="BL61" s="361"/>
      <c r="BM61" s="361"/>
      <c r="BN61" s="361"/>
      <c r="BO61" s="228"/>
      <c r="BP61" s="228"/>
      <c r="BQ61" s="225">
        <v>55</v>
      </c>
      <c r="BR61" s="226"/>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5">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400</v>
      </c>
      <c r="BK62" s="806"/>
      <c r="BL62" s="806"/>
      <c r="BM62" s="806"/>
      <c r="BN62" s="807"/>
      <c r="BO62" s="228"/>
      <c r="BP62" s="228"/>
      <c r="BQ62" s="225">
        <v>56</v>
      </c>
      <c r="BR62" s="226"/>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7" t="s">
        <v>378</v>
      </c>
      <c r="B63" s="789" t="s">
        <v>401</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1076</v>
      </c>
      <c r="AG63" s="844"/>
      <c r="AH63" s="844"/>
      <c r="AI63" s="844"/>
      <c r="AJ63" s="845"/>
      <c r="AK63" s="846"/>
      <c r="AL63" s="841"/>
      <c r="AM63" s="841"/>
      <c r="AN63" s="841"/>
      <c r="AO63" s="841"/>
      <c r="AP63" s="844">
        <v>9159</v>
      </c>
      <c r="AQ63" s="844"/>
      <c r="AR63" s="844"/>
      <c r="AS63" s="844"/>
      <c r="AT63" s="844"/>
      <c r="AU63" s="844">
        <v>5194</v>
      </c>
      <c r="AV63" s="844"/>
      <c r="AW63" s="844"/>
      <c r="AX63" s="844"/>
      <c r="AY63" s="844"/>
      <c r="AZ63" s="848"/>
      <c r="BA63" s="848"/>
      <c r="BB63" s="848"/>
      <c r="BC63" s="848"/>
      <c r="BD63" s="848"/>
      <c r="BE63" s="849"/>
      <c r="BF63" s="849"/>
      <c r="BG63" s="849"/>
      <c r="BH63" s="849"/>
      <c r="BI63" s="850"/>
      <c r="BJ63" s="851" t="s">
        <v>121</v>
      </c>
      <c r="BK63" s="852"/>
      <c r="BL63" s="852"/>
      <c r="BM63" s="852"/>
      <c r="BN63" s="853"/>
      <c r="BO63" s="228"/>
      <c r="BP63" s="228"/>
      <c r="BQ63" s="225">
        <v>57</v>
      </c>
      <c r="BR63" s="226"/>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8"/>
      <c r="B64" s="228"/>
      <c r="C64" s="228"/>
      <c r="D64" s="228"/>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5">
        <v>58</v>
      </c>
      <c r="BR64" s="226"/>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361" t="s">
        <v>402</v>
      </c>
      <c r="B65" s="361"/>
      <c r="C65" s="361"/>
      <c r="D65" s="361"/>
      <c r="E65" s="361"/>
      <c r="F65" s="361"/>
      <c r="G65" s="361"/>
      <c r="H65" s="361"/>
      <c r="I65" s="361"/>
      <c r="J65" s="361"/>
      <c r="K65" s="361"/>
      <c r="L65" s="361"/>
      <c r="M65" s="361"/>
      <c r="N65" s="361"/>
      <c r="O65" s="361"/>
      <c r="P65" s="361"/>
      <c r="Q65" s="361"/>
      <c r="R65" s="361"/>
      <c r="S65" s="361"/>
      <c r="T65" s="361"/>
      <c r="U65" s="361"/>
      <c r="V65" s="361"/>
      <c r="W65" s="361"/>
      <c r="X65" s="361"/>
      <c r="Y65" s="361"/>
      <c r="Z65" s="361"/>
      <c r="AA65" s="361"/>
      <c r="AB65" s="361"/>
      <c r="AC65" s="361"/>
      <c r="AD65" s="361"/>
      <c r="AE65" s="361"/>
      <c r="AF65" s="361"/>
      <c r="AG65" s="361"/>
      <c r="AH65" s="361"/>
      <c r="AI65" s="361"/>
      <c r="AJ65" s="361"/>
      <c r="AK65" s="361"/>
      <c r="AL65" s="361"/>
      <c r="AM65" s="361"/>
      <c r="AN65" s="361"/>
      <c r="AO65" s="361"/>
      <c r="AP65" s="361"/>
      <c r="AQ65" s="361"/>
      <c r="AR65" s="361"/>
      <c r="AS65" s="361"/>
      <c r="AT65" s="361"/>
      <c r="AU65" s="361"/>
      <c r="AV65" s="361"/>
      <c r="AW65" s="361"/>
      <c r="AX65" s="361"/>
      <c r="AY65" s="361"/>
      <c r="AZ65" s="361"/>
      <c r="BA65" s="361"/>
      <c r="BB65" s="361"/>
      <c r="BC65" s="361"/>
      <c r="BD65" s="361"/>
      <c r="BE65" s="228"/>
      <c r="BF65" s="228"/>
      <c r="BG65" s="228"/>
      <c r="BH65" s="228"/>
      <c r="BI65" s="228"/>
      <c r="BJ65" s="228"/>
      <c r="BK65" s="228"/>
      <c r="BL65" s="228"/>
      <c r="BM65" s="228"/>
      <c r="BN65" s="228"/>
      <c r="BO65" s="228"/>
      <c r="BP65" s="228"/>
      <c r="BQ65" s="225">
        <v>59</v>
      </c>
      <c r="BR65" s="226"/>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403</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404</v>
      </c>
      <c r="AV66" s="734"/>
      <c r="AW66" s="734"/>
      <c r="AX66" s="734"/>
      <c r="AY66" s="735"/>
      <c r="AZ66" s="733" t="s">
        <v>364</v>
      </c>
      <c r="BA66" s="734"/>
      <c r="BB66" s="734"/>
      <c r="BC66" s="734"/>
      <c r="BD66" s="740"/>
      <c r="BE66" s="228"/>
      <c r="BF66" s="228"/>
      <c r="BG66" s="228"/>
      <c r="BH66" s="228"/>
      <c r="BI66" s="228"/>
      <c r="BJ66" s="228"/>
      <c r="BK66" s="228"/>
      <c r="BL66" s="228"/>
      <c r="BM66" s="228"/>
      <c r="BN66" s="228"/>
      <c r="BO66" s="228"/>
      <c r="BP66" s="228"/>
      <c r="BQ66" s="225">
        <v>60</v>
      </c>
      <c r="BR66" s="230"/>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8"/>
      <c r="BF67" s="228"/>
      <c r="BG67" s="228"/>
      <c r="BH67" s="228"/>
      <c r="BI67" s="228"/>
      <c r="BJ67" s="228"/>
      <c r="BK67" s="228"/>
      <c r="BL67" s="228"/>
      <c r="BM67" s="228"/>
      <c r="BN67" s="228"/>
      <c r="BO67" s="228"/>
      <c r="BP67" s="228"/>
      <c r="BQ67" s="225">
        <v>61</v>
      </c>
      <c r="BR67" s="230"/>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3">
        <v>1</v>
      </c>
      <c r="B68" s="869" t="s">
        <v>553</v>
      </c>
      <c r="C68" s="870"/>
      <c r="D68" s="870"/>
      <c r="E68" s="870"/>
      <c r="F68" s="870"/>
      <c r="G68" s="870"/>
      <c r="H68" s="870"/>
      <c r="I68" s="870"/>
      <c r="J68" s="870"/>
      <c r="K68" s="870"/>
      <c r="L68" s="870"/>
      <c r="M68" s="870"/>
      <c r="N68" s="870"/>
      <c r="O68" s="870"/>
      <c r="P68" s="871"/>
      <c r="Q68" s="872">
        <v>2764</v>
      </c>
      <c r="R68" s="866"/>
      <c r="S68" s="866"/>
      <c r="T68" s="866"/>
      <c r="U68" s="866"/>
      <c r="V68" s="866">
        <v>2727</v>
      </c>
      <c r="W68" s="866"/>
      <c r="X68" s="866"/>
      <c r="Y68" s="866"/>
      <c r="Z68" s="866"/>
      <c r="AA68" s="866">
        <v>38</v>
      </c>
      <c r="AB68" s="866"/>
      <c r="AC68" s="866"/>
      <c r="AD68" s="866"/>
      <c r="AE68" s="866"/>
      <c r="AF68" s="866">
        <v>38</v>
      </c>
      <c r="AG68" s="866"/>
      <c r="AH68" s="866"/>
      <c r="AI68" s="866"/>
      <c r="AJ68" s="866"/>
      <c r="AK68" s="866">
        <v>13</v>
      </c>
      <c r="AL68" s="866"/>
      <c r="AM68" s="866"/>
      <c r="AN68" s="866"/>
      <c r="AO68" s="866"/>
      <c r="AP68" s="866">
        <v>235</v>
      </c>
      <c r="AQ68" s="866"/>
      <c r="AR68" s="866"/>
      <c r="AS68" s="866"/>
      <c r="AT68" s="866"/>
      <c r="AU68" s="866">
        <v>31</v>
      </c>
      <c r="AV68" s="866"/>
      <c r="AW68" s="866"/>
      <c r="AX68" s="866"/>
      <c r="AY68" s="866"/>
      <c r="AZ68" s="867"/>
      <c r="BA68" s="867"/>
      <c r="BB68" s="867"/>
      <c r="BC68" s="867"/>
      <c r="BD68" s="868"/>
      <c r="BE68" s="228"/>
      <c r="BF68" s="228"/>
      <c r="BG68" s="228"/>
      <c r="BH68" s="228"/>
      <c r="BI68" s="228"/>
      <c r="BJ68" s="228"/>
      <c r="BK68" s="228"/>
      <c r="BL68" s="228"/>
      <c r="BM68" s="228"/>
      <c r="BN68" s="228"/>
      <c r="BO68" s="228"/>
      <c r="BP68" s="228"/>
      <c r="BQ68" s="225">
        <v>62</v>
      </c>
      <c r="BR68" s="230"/>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5">
        <v>2</v>
      </c>
      <c r="B69" s="873" t="s">
        <v>554</v>
      </c>
      <c r="C69" s="874"/>
      <c r="D69" s="874"/>
      <c r="E69" s="874"/>
      <c r="F69" s="874"/>
      <c r="G69" s="874"/>
      <c r="H69" s="874"/>
      <c r="I69" s="874"/>
      <c r="J69" s="874"/>
      <c r="K69" s="874"/>
      <c r="L69" s="874"/>
      <c r="M69" s="874"/>
      <c r="N69" s="874"/>
      <c r="O69" s="874"/>
      <c r="P69" s="875"/>
      <c r="Q69" s="876">
        <v>10670</v>
      </c>
      <c r="R69" s="830"/>
      <c r="S69" s="830"/>
      <c r="T69" s="830"/>
      <c r="U69" s="830"/>
      <c r="V69" s="830">
        <v>10603</v>
      </c>
      <c r="W69" s="830"/>
      <c r="X69" s="830"/>
      <c r="Y69" s="830"/>
      <c r="Z69" s="830"/>
      <c r="AA69" s="830">
        <v>67</v>
      </c>
      <c r="AB69" s="830"/>
      <c r="AC69" s="830"/>
      <c r="AD69" s="830"/>
      <c r="AE69" s="830"/>
      <c r="AF69" s="830">
        <v>67</v>
      </c>
      <c r="AG69" s="830"/>
      <c r="AH69" s="830"/>
      <c r="AI69" s="830"/>
      <c r="AJ69" s="830"/>
      <c r="AK69" s="830" t="s">
        <v>552</v>
      </c>
      <c r="AL69" s="830"/>
      <c r="AM69" s="830"/>
      <c r="AN69" s="830"/>
      <c r="AO69" s="830"/>
      <c r="AP69" s="830" t="s">
        <v>552</v>
      </c>
      <c r="AQ69" s="830"/>
      <c r="AR69" s="830"/>
      <c r="AS69" s="830"/>
      <c r="AT69" s="830"/>
      <c r="AU69" s="830" t="s">
        <v>552</v>
      </c>
      <c r="AV69" s="830"/>
      <c r="AW69" s="830"/>
      <c r="AX69" s="830"/>
      <c r="AY69" s="830"/>
      <c r="AZ69" s="832"/>
      <c r="BA69" s="832"/>
      <c r="BB69" s="832"/>
      <c r="BC69" s="832"/>
      <c r="BD69" s="833"/>
      <c r="BE69" s="228"/>
      <c r="BF69" s="228"/>
      <c r="BG69" s="228"/>
      <c r="BH69" s="228"/>
      <c r="BI69" s="228"/>
      <c r="BJ69" s="228"/>
      <c r="BK69" s="228"/>
      <c r="BL69" s="228"/>
      <c r="BM69" s="228"/>
      <c r="BN69" s="228"/>
      <c r="BO69" s="228"/>
      <c r="BP69" s="228"/>
      <c r="BQ69" s="225">
        <v>63</v>
      </c>
      <c r="BR69" s="230"/>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5">
        <v>3</v>
      </c>
      <c r="B70" s="873" t="s">
        <v>555</v>
      </c>
      <c r="C70" s="874"/>
      <c r="D70" s="874"/>
      <c r="E70" s="874"/>
      <c r="F70" s="874"/>
      <c r="G70" s="874"/>
      <c r="H70" s="874"/>
      <c r="I70" s="874"/>
      <c r="J70" s="874"/>
      <c r="K70" s="874"/>
      <c r="L70" s="874"/>
      <c r="M70" s="874"/>
      <c r="N70" s="874"/>
      <c r="O70" s="874"/>
      <c r="P70" s="875"/>
      <c r="Q70" s="876">
        <v>860</v>
      </c>
      <c r="R70" s="830"/>
      <c r="S70" s="830"/>
      <c r="T70" s="830"/>
      <c r="U70" s="830"/>
      <c r="V70" s="830">
        <v>858</v>
      </c>
      <c r="W70" s="830"/>
      <c r="X70" s="830"/>
      <c r="Y70" s="830"/>
      <c r="Z70" s="830"/>
      <c r="AA70" s="830">
        <v>2</v>
      </c>
      <c r="AB70" s="830"/>
      <c r="AC70" s="830"/>
      <c r="AD70" s="830"/>
      <c r="AE70" s="830"/>
      <c r="AF70" s="830">
        <v>2</v>
      </c>
      <c r="AG70" s="830"/>
      <c r="AH70" s="830"/>
      <c r="AI70" s="830"/>
      <c r="AJ70" s="830"/>
      <c r="AK70" s="830">
        <v>2</v>
      </c>
      <c r="AL70" s="830"/>
      <c r="AM70" s="830"/>
      <c r="AN70" s="830"/>
      <c r="AO70" s="830"/>
      <c r="AP70" s="830" t="s">
        <v>552</v>
      </c>
      <c r="AQ70" s="830"/>
      <c r="AR70" s="830"/>
      <c r="AS70" s="830"/>
      <c r="AT70" s="830"/>
      <c r="AU70" s="830" t="s">
        <v>552</v>
      </c>
      <c r="AV70" s="830"/>
      <c r="AW70" s="830"/>
      <c r="AX70" s="830"/>
      <c r="AY70" s="830"/>
      <c r="AZ70" s="832"/>
      <c r="BA70" s="832"/>
      <c r="BB70" s="832"/>
      <c r="BC70" s="832"/>
      <c r="BD70" s="833"/>
      <c r="BE70" s="228"/>
      <c r="BF70" s="228"/>
      <c r="BG70" s="228"/>
      <c r="BH70" s="228"/>
      <c r="BI70" s="228"/>
      <c r="BJ70" s="228"/>
      <c r="BK70" s="228"/>
      <c r="BL70" s="228"/>
      <c r="BM70" s="228"/>
      <c r="BN70" s="228"/>
      <c r="BO70" s="228"/>
      <c r="BP70" s="228"/>
      <c r="BQ70" s="225">
        <v>64</v>
      </c>
      <c r="BR70" s="230"/>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5">
        <v>4</v>
      </c>
      <c r="B71" s="873" t="s">
        <v>556</v>
      </c>
      <c r="C71" s="874"/>
      <c r="D71" s="874"/>
      <c r="E71" s="874"/>
      <c r="F71" s="874"/>
      <c r="G71" s="874"/>
      <c r="H71" s="874"/>
      <c r="I71" s="874"/>
      <c r="J71" s="874"/>
      <c r="K71" s="874"/>
      <c r="L71" s="874"/>
      <c r="M71" s="874"/>
      <c r="N71" s="874"/>
      <c r="O71" s="874"/>
      <c r="P71" s="875"/>
      <c r="Q71" s="876">
        <v>1436</v>
      </c>
      <c r="R71" s="830"/>
      <c r="S71" s="830"/>
      <c r="T71" s="830"/>
      <c r="U71" s="830"/>
      <c r="V71" s="830">
        <v>1418</v>
      </c>
      <c r="W71" s="830"/>
      <c r="X71" s="830"/>
      <c r="Y71" s="830"/>
      <c r="Z71" s="830"/>
      <c r="AA71" s="830">
        <v>18</v>
      </c>
      <c r="AB71" s="830"/>
      <c r="AC71" s="830"/>
      <c r="AD71" s="830"/>
      <c r="AE71" s="830"/>
      <c r="AF71" s="830">
        <v>18</v>
      </c>
      <c r="AG71" s="830"/>
      <c r="AH71" s="830"/>
      <c r="AI71" s="830"/>
      <c r="AJ71" s="830"/>
      <c r="AK71" s="830">
        <v>19</v>
      </c>
      <c r="AL71" s="830"/>
      <c r="AM71" s="830"/>
      <c r="AN71" s="830"/>
      <c r="AO71" s="830"/>
      <c r="AP71" s="830">
        <v>402</v>
      </c>
      <c r="AQ71" s="830"/>
      <c r="AR71" s="830"/>
      <c r="AS71" s="830"/>
      <c r="AT71" s="830"/>
      <c r="AU71" s="830">
        <v>162</v>
      </c>
      <c r="AV71" s="830"/>
      <c r="AW71" s="830"/>
      <c r="AX71" s="830"/>
      <c r="AY71" s="830"/>
      <c r="AZ71" s="832"/>
      <c r="BA71" s="832"/>
      <c r="BB71" s="832"/>
      <c r="BC71" s="832"/>
      <c r="BD71" s="833"/>
      <c r="BE71" s="228"/>
      <c r="BF71" s="228"/>
      <c r="BG71" s="228"/>
      <c r="BH71" s="228"/>
      <c r="BI71" s="228"/>
      <c r="BJ71" s="228"/>
      <c r="BK71" s="228"/>
      <c r="BL71" s="228"/>
      <c r="BM71" s="228"/>
      <c r="BN71" s="228"/>
      <c r="BO71" s="228"/>
      <c r="BP71" s="228"/>
      <c r="BQ71" s="225">
        <v>65</v>
      </c>
      <c r="BR71" s="230"/>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5">
        <v>5</v>
      </c>
      <c r="B72" s="873" t="s">
        <v>557</v>
      </c>
      <c r="C72" s="874"/>
      <c r="D72" s="874"/>
      <c r="E72" s="874"/>
      <c r="F72" s="874"/>
      <c r="G72" s="874"/>
      <c r="H72" s="874"/>
      <c r="I72" s="874"/>
      <c r="J72" s="874"/>
      <c r="K72" s="874"/>
      <c r="L72" s="874"/>
      <c r="M72" s="874"/>
      <c r="N72" s="874"/>
      <c r="O72" s="874"/>
      <c r="P72" s="875"/>
      <c r="Q72" s="876">
        <v>243</v>
      </c>
      <c r="R72" s="830"/>
      <c r="S72" s="830"/>
      <c r="T72" s="830"/>
      <c r="U72" s="830"/>
      <c r="V72" s="830">
        <v>238</v>
      </c>
      <c r="W72" s="830"/>
      <c r="X72" s="830"/>
      <c r="Y72" s="830"/>
      <c r="Z72" s="830"/>
      <c r="AA72" s="830">
        <v>5</v>
      </c>
      <c r="AB72" s="830"/>
      <c r="AC72" s="830"/>
      <c r="AD72" s="830"/>
      <c r="AE72" s="830"/>
      <c r="AF72" s="830">
        <v>5</v>
      </c>
      <c r="AG72" s="830"/>
      <c r="AH72" s="830"/>
      <c r="AI72" s="830"/>
      <c r="AJ72" s="830"/>
      <c r="AK72" s="830">
        <v>3</v>
      </c>
      <c r="AL72" s="830"/>
      <c r="AM72" s="830"/>
      <c r="AN72" s="830"/>
      <c r="AO72" s="830"/>
      <c r="AP72" s="830" t="s">
        <v>552</v>
      </c>
      <c r="AQ72" s="830"/>
      <c r="AR72" s="830"/>
      <c r="AS72" s="830"/>
      <c r="AT72" s="830"/>
      <c r="AU72" s="830" t="s">
        <v>552</v>
      </c>
      <c r="AV72" s="830"/>
      <c r="AW72" s="830"/>
      <c r="AX72" s="830"/>
      <c r="AY72" s="830"/>
      <c r="AZ72" s="832"/>
      <c r="BA72" s="832"/>
      <c r="BB72" s="832"/>
      <c r="BC72" s="832"/>
      <c r="BD72" s="833"/>
      <c r="BE72" s="228"/>
      <c r="BF72" s="228"/>
      <c r="BG72" s="228"/>
      <c r="BH72" s="228"/>
      <c r="BI72" s="228"/>
      <c r="BJ72" s="228"/>
      <c r="BK72" s="228"/>
      <c r="BL72" s="228"/>
      <c r="BM72" s="228"/>
      <c r="BN72" s="228"/>
      <c r="BO72" s="228"/>
      <c r="BP72" s="228"/>
      <c r="BQ72" s="225">
        <v>66</v>
      </c>
      <c r="BR72" s="230"/>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5">
        <v>6</v>
      </c>
      <c r="B73" s="873" t="s">
        <v>558</v>
      </c>
      <c r="C73" s="874"/>
      <c r="D73" s="874"/>
      <c r="E73" s="874"/>
      <c r="F73" s="874"/>
      <c r="G73" s="874"/>
      <c r="H73" s="874"/>
      <c r="I73" s="874"/>
      <c r="J73" s="874"/>
      <c r="K73" s="874"/>
      <c r="L73" s="874"/>
      <c r="M73" s="874"/>
      <c r="N73" s="874"/>
      <c r="O73" s="874"/>
      <c r="P73" s="875"/>
      <c r="Q73" s="876">
        <v>967</v>
      </c>
      <c r="R73" s="830"/>
      <c r="S73" s="830"/>
      <c r="T73" s="830"/>
      <c r="U73" s="830"/>
      <c r="V73" s="830">
        <v>732</v>
      </c>
      <c r="W73" s="830"/>
      <c r="X73" s="830"/>
      <c r="Y73" s="830"/>
      <c r="Z73" s="830"/>
      <c r="AA73" s="830">
        <v>236</v>
      </c>
      <c r="AB73" s="830"/>
      <c r="AC73" s="830"/>
      <c r="AD73" s="830"/>
      <c r="AE73" s="830"/>
      <c r="AF73" s="830">
        <v>236</v>
      </c>
      <c r="AG73" s="830"/>
      <c r="AH73" s="830"/>
      <c r="AI73" s="830"/>
      <c r="AJ73" s="830"/>
      <c r="AK73" s="830">
        <v>510</v>
      </c>
      <c r="AL73" s="830"/>
      <c r="AM73" s="830"/>
      <c r="AN73" s="830"/>
      <c r="AO73" s="830"/>
      <c r="AP73" s="830" t="s">
        <v>552</v>
      </c>
      <c r="AQ73" s="830"/>
      <c r="AR73" s="830"/>
      <c r="AS73" s="830"/>
      <c r="AT73" s="830"/>
      <c r="AU73" s="830" t="s">
        <v>552</v>
      </c>
      <c r="AV73" s="830"/>
      <c r="AW73" s="830"/>
      <c r="AX73" s="830"/>
      <c r="AY73" s="830"/>
      <c r="AZ73" s="832"/>
      <c r="BA73" s="832"/>
      <c r="BB73" s="832"/>
      <c r="BC73" s="832"/>
      <c r="BD73" s="833"/>
      <c r="BE73" s="228"/>
      <c r="BF73" s="228"/>
      <c r="BG73" s="228"/>
      <c r="BH73" s="228"/>
      <c r="BI73" s="228"/>
      <c r="BJ73" s="228"/>
      <c r="BK73" s="228"/>
      <c r="BL73" s="228"/>
      <c r="BM73" s="228"/>
      <c r="BN73" s="228"/>
      <c r="BO73" s="228"/>
      <c r="BP73" s="228"/>
      <c r="BQ73" s="225">
        <v>67</v>
      </c>
      <c r="BR73" s="230"/>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5">
        <v>7</v>
      </c>
      <c r="B74" s="873" t="s">
        <v>559</v>
      </c>
      <c r="C74" s="874"/>
      <c r="D74" s="874"/>
      <c r="E74" s="874"/>
      <c r="F74" s="874"/>
      <c r="G74" s="874"/>
      <c r="H74" s="874"/>
      <c r="I74" s="874"/>
      <c r="J74" s="874"/>
      <c r="K74" s="874"/>
      <c r="L74" s="874"/>
      <c r="M74" s="874"/>
      <c r="N74" s="874"/>
      <c r="O74" s="874"/>
      <c r="P74" s="875"/>
      <c r="Q74" s="876">
        <v>294625</v>
      </c>
      <c r="R74" s="830"/>
      <c r="S74" s="830"/>
      <c r="T74" s="830"/>
      <c r="U74" s="830"/>
      <c r="V74" s="830">
        <v>290389</v>
      </c>
      <c r="W74" s="830"/>
      <c r="X74" s="830"/>
      <c r="Y74" s="830"/>
      <c r="Z74" s="830"/>
      <c r="AA74" s="830">
        <v>4236</v>
      </c>
      <c r="AB74" s="830"/>
      <c r="AC74" s="830"/>
      <c r="AD74" s="830"/>
      <c r="AE74" s="830"/>
      <c r="AF74" s="830">
        <v>4236</v>
      </c>
      <c r="AG74" s="830"/>
      <c r="AH74" s="830"/>
      <c r="AI74" s="830"/>
      <c r="AJ74" s="830"/>
      <c r="AK74" s="830">
        <v>5909</v>
      </c>
      <c r="AL74" s="830"/>
      <c r="AM74" s="830"/>
      <c r="AN74" s="830"/>
      <c r="AO74" s="830"/>
      <c r="AP74" s="830" t="s">
        <v>552</v>
      </c>
      <c r="AQ74" s="830"/>
      <c r="AR74" s="830"/>
      <c r="AS74" s="830"/>
      <c r="AT74" s="830"/>
      <c r="AU74" s="830" t="s">
        <v>552</v>
      </c>
      <c r="AV74" s="830"/>
      <c r="AW74" s="830"/>
      <c r="AX74" s="830"/>
      <c r="AY74" s="830"/>
      <c r="AZ74" s="832"/>
      <c r="BA74" s="832"/>
      <c r="BB74" s="832"/>
      <c r="BC74" s="832"/>
      <c r="BD74" s="833"/>
      <c r="BE74" s="228"/>
      <c r="BF74" s="228"/>
      <c r="BG74" s="228"/>
      <c r="BH74" s="228"/>
      <c r="BI74" s="228"/>
      <c r="BJ74" s="228"/>
      <c r="BK74" s="228"/>
      <c r="BL74" s="228"/>
      <c r="BM74" s="228"/>
      <c r="BN74" s="228"/>
      <c r="BO74" s="228"/>
      <c r="BP74" s="228"/>
      <c r="BQ74" s="225">
        <v>68</v>
      </c>
      <c r="BR74" s="230"/>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5">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8"/>
      <c r="BF75" s="228"/>
      <c r="BG75" s="228"/>
      <c r="BH75" s="228"/>
      <c r="BI75" s="228"/>
      <c r="BJ75" s="228"/>
      <c r="BK75" s="228"/>
      <c r="BL75" s="228"/>
      <c r="BM75" s="228"/>
      <c r="BN75" s="228"/>
      <c r="BO75" s="228"/>
      <c r="BP75" s="228"/>
      <c r="BQ75" s="225">
        <v>69</v>
      </c>
      <c r="BR75" s="230"/>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5">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8"/>
      <c r="BF76" s="228"/>
      <c r="BG76" s="228"/>
      <c r="BH76" s="228"/>
      <c r="BI76" s="228"/>
      <c r="BJ76" s="228"/>
      <c r="BK76" s="228"/>
      <c r="BL76" s="228"/>
      <c r="BM76" s="228"/>
      <c r="BN76" s="228"/>
      <c r="BO76" s="228"/>
      <c r="BP76" s="228"/>
      <c r="BQ76" s="225">
        <v>70</v>
      </c>
      <c r="BR76" s="230"/>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5">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8"/>
      <c r="BF77" s="228"/>
      <c r="BG77" s="228"/>
      <c r="BH77" s="228"/>
      <c r="BI77" s="228"/>
      <c r="BJ77" s="228"/>
      <c r="BK77" s="228"/>
      <c r="BL77" s="228"/>
      <c r="BM77" s="228"/>
      <c r="BN77" s="228"/>
      <c r="BO77" s="228"/>
      <c r="BP77" s="228"/>
      <c r="BQ77" s="225">
        <v>71</v>
      </c>
      <c r="BR77" s="230"/>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5">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8"/>
      <c r="BF78" s="228"/>
      <c r="BG78" s="228"/>
      <c r="BH78" s="228"/>
      <c r="BI78" s="228"/>
      <c r="BJ78" s="218"/>
      <c r="BK78" s="218"/>
      <c r="BL78" s="218"/>
      <c r="BM78" s="218"/>
      <c r="BN78" s="218"/>
      <c r="BO78" s="228"/>
      <c r="BP78" s="228"/>
      <c r="BQ78" s="225">
        <v>72</v>
      </c>
      <c r="BR78" s="230"/>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5">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8"/>
      <c r="BF79" s="228"/>
      <c r="BG79" s="228"/>
      <c r="BH79" s="228"/>
      <c r="BI79" s="228"/>
      <c r="BJ79" s="218"/>
      <c r="BK79" s="218"/>
      <c r="BL79" s="218"/>
      <c r="BM79" s="218"/>
      <c r="BN79" s="218"/>
      <c r="BO79" s="228"/>
      <c r="BP79" s="228"/>
      <c r="BQ79" s="225">
        <v>73</v>
      </c>
      <c r="BR79" s="230"/>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5">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8"/>
      <c r="BF80" s="228"/>
      <c r="BG80" s="228"/>
      <c r="BH80" s="228"/>
      <c r="BI80" s="228"/>
      <c r="BJ80" s="228"/>
      <c r="BK80" s="228"/>
      <c r="BL80" s="228"/>
      <c r="BM80" s="228"/>
      <c r="BN80" s="228"/>
      <c r="BO80" s="228"/>
      <c r="BP80" s="228"/>
      <c r="BQ80" s="225">
        <v>74</v>
      </c>
      <c r="BR80" s="230"/>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5">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8"/>
      <c r="BF81" s="228"/>
      <c r="BG81" s="228"/>
      <c r="BH81" s="228"/>
      <c r="BI81" s="228"/>
      <c r="BJ81" s="228"/>
      <c r="BK81" s="228"/>
      <c r="BL81" s="228"/>
      <c r="BM81" s="228"/>
      <c r="BN81" s="228"/>
      <c r="BO81" s="228"/>
      <c r="BP81" s="228"/>
      <c r="BQ81" s="225">
        <v>75</v>
      </c>
      <c r="BR81" s="230"/>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5">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8"/>
      <c r="BF82" s="228"/>
      <c r="BG82" s="228"/>
      <c r="BH82" s="228"/>
      <c r="BI82" s="228"/>
      <c r="BJ82" s="228"/>
      <c r="BK82" s="228"/>
      <c r="BL82" s="228"/>
      <c r="BM82" s="228"/>
      <c r="BN82" s="228"/>
      <c r="BO82" s="228"/>
      <c r="BP82" s="228"/>
      <c r="BQ82" s="225">
        <v>76</v>
      </c>
      <c r="BR82" s="230"/>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5">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8"/>
      <c r="BF83" s="228"/>
      <c r="BG83" s="228"/>
      <c r="BH83" s="228"/>
      <c r="BI83" s="228"/>
      <c r="BJ83" s="228"/>
      <c r="BK83" s="228"/>
      <c r="BL83" s="228"/>
      <c r="BM83" s="228"/>
      <c r="BN83" s="228"/>
      <c r="BO83" s="228"/>
      <c r="BP83" s="228"/>
      <c r="BQ83" s="225">
        <v>77</v>
      </c>
      <c r="BR83" s="230"/>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5">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8"/>
      <c r="BF84" s="228"/>
      <c r="BG84" s="228"/>
      <c r="BH84" s="228"/>
      <c r="BI84" s="228"/>
      <c r="BJ84" s="228"/>
      <c r="BK84" s="228"/>
      <c r="BL84" s="228"/>
      <c r="BM84" s="228"/>
      <c r="BN84" s="228"/>
      <c r="BO84" s="228"/>
      <c r="BP84" s="228"/>
      <c r="BQ84" s="225">
        <v>78</v>
      </c>
      <c r="BR84" s="230"/>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5">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8"/>
      <c r="BF85" s="228"/>
      <c r="BG85" s="228"/>
      <c r="BH85" s="228"/>
      <c r="BI85" s="228"/>
      <c r="BJ85" s="228"/>
      <c r="BK85" s="228"/>
      <c r="BL85" s="228"/>
      <c r="BM85" s="228"/>
      <c r="BN85" s="228"/>
      <c r="BO85" s="228"/>
      <c r="BP85" s="228"/>
      <c r="BQ85" s="225">
        <v>79</v>
      </c>
      <c r="BR85" s="230"/>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5">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8"/>
      <c r="BF86" s="228"/>
      <c r="BG86" s="228"/>
      <c r="BH86" s="228"/>
      <c r="BI86" s="228"/>
      <c r="BJ86" s="228"/>
      <c r="BK86" s="228"/>
      <c r="BL86" s="228"/>
      <c r="BM86" s="228"/>
      <c r="BN86" s="228"/>
      <c r="BO86" s="228"/>
      <c r="BP86" s="228"/>
      <c r="BQ86" s="225">
        <v>80</v>
      </c>
      <c r="BR86" s="230"/>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1">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8"/>
      <c r="BF87" s="228"/>
      <c r="BG87" s="228"/>
      <c r="BH87" s="228"/>
      <c r="BI87" s="228"/>
      <c r="BJ87" s="228"/>
      <c r="BK87" s="228"/>
      <c r="BL87" s="228"/>
      <c r="BM87" s="228"/>
      <c r="BN87" s="228"/>
      <c r="BO87" s="228"/>
      <c r="BP87" s="228"/>
      <c r="BQ87" s="225">
        <v>81</v>
      </c>
      <c r="BR87" s="230"/>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7" t="s">
        <v>378</v>
      </c>
      <c r="B88" s="789" t="s">
        <v>405</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4601</v>
      </c>
      <c r="AG88" s="844"/>
      <c r="AH88" s="844"/>
      <c r="AI88" s="844"/>
      <c r="AJ88" s="844"/>
      <c r="AK88" s="841"/>
      <c r="AL88" s="841"/>
      <c r="AM88" s="841"/>
      <c r="AN88" s="841"/>
      <c r="AO88" s="841"/>
      <c r="AP88" s="844">
        <v>637</v>
      </c>
      <c r="AQ88" s="844"/>
      <c r="AR88" s="844"/>
      <c r="AS88" s="844"/>
      <c r="AT88" s="844"/>
      <c r="AU88" s="844">
        <v>193</v>
      </c>
      <c r="AV88" s="844"/>
      <c r="AW88" s="844"/>
      <c r="AX88" s="844"/>
      <c r="AY88" s="844"/>
      <c r="AZ88" s="849"/>
      <c r="BA88" s="849"/>
      <c r="BB88" s="849"/>
      <c r="BC88" s="849"/>
      <c r="BD88" s="850"/>
      <c r="BE88" s="228"/>
      <c r="BF88" s="228"/>
      <c r="BG88" s="228"/>
      <c r="BH88" s="228"/>
      <c r="BI88" s="228"/>
      <c r="BJ88" s="228"/>
      <c r="BK88" s="228"/>
      <c r="BL88" s="228"/>
      <c r="BM88" s="228"/>
      <c r="BN88" s="228"/>
      <c r="BO88" s="228"/>
      <c r="BP88" s="228"/>
      <c r="BQ88" s="225">
        <v>82</v>
      </c>
      <c r="BR88" s="230"/>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2"/>
      <c r="B89" s="233"/>
      <c r="C89" s="233"/>
      <c r="D89" s="233"/>
      <c r="E89" s="233"/>
      <c r="F89" s="233"/>
      <c r="G89" s="233"/>
      <c r="H89" s="233"/>
      <c r="I89" s="233"/>
      <c r="J89" s="233"/>
      <c r="K89" s="233"/>
      <c r="L89" s="233"/>
      <c r="M89" s="233"/>
      <c r="N89" s="233"/>
      <c r="O89" s="233"/>
      <c r="P89" s="233"/>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5"/>
      <c r="BA89" s="235"/>
      <c r="BB89" s="235"/>
      <c r="BC89" s="235"/>
      <c r="BD89" s="235"/>
      <c r="BE89" s="228"/>
      <c r="BF89" s="228"/>
      <c r="BG89" s="228"/>
      <c r="BH89" s="228"/>
      <c r="BI89" s="228"/>
      <c r="BJ89" s="228"/>
      <c r="BK89" s="228"/>
      <c r="BL89" s="228"/>
      <c r="BM89" s="228"/>
      <c r="BN89" s="228"/>
      <c r="BO89" s="228"/>
      <c r="BP89" s="228"/>
      <c r="BQ89" s="225">
        <v>83</v>
      </c>
      <c r="BR89" s="230"/>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2"/>
      <c r="B90" s="233"/>
      <c r="C90" s="233"/>
      <c r="D90" s="233"/>
      <c r="E90" s="233"/>
      <c r="F90" s="233"/>
      <c r="G90" s="233"/>
      <c r="H90" s="233"/>
      <c r="I90" s="233"/>
      <c r="J90" s="233"/>
      <c r="K90" s="233"/>
      <c r="L90" s="233"/>
      <c r="M90" s="233"/>
      <c r="N90" s="233"/>
      <c r="O90" s="233"/>
      <c r="P90" s="233"/>
      <c r="Q90" s="234"/>
      <c r="R90" s="234"/>
      <c r="S90" s="234"/>
      <c r="T90" s="234"/>
      <c r="U90" s="234"/>
      <c r="V90" s="234"/>
      <c r="W90" s="234"/>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c r="AY90" s="234"/>
      <c r="AZ90" s="235"/>
      <c r="BA90" s="235"/>
      <c r="BB90" s="235"/>
      <c r="BC90" s="235"/>
      <c r="BD90" s="235"/>
      <c r="BE90" s="228"/>
      <c r="BF90" s="228"/>
      <c r="BG90" s="228"/>
      <c r="BH90" s="228"/>
      <c r="BI90" s="228"/>
      <c r="BJ90" s="228"/>
      <c r="BK90" s="228"/>
      <c r="BL90" s="228"/>
      <c r="BM90" s="228"/>
      <c r="BN90" s="228"/>
      <c r="BO90" s="228"/>
      <c r="BP90" s="228"/>
      <c r="BQ90" s="225">
        <v>84</v>
      </c>
      <c r="BR90" s="230"/>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2"/>
      <c r="B91" s="233"/>
      <c r="C91" s="233"/>
      <c r="D91" s="233"/>
      <c r="E91" s="233"/>
      <c r="F91" s="233"/>
      <c r="G91" s="233"/>
      <c r="H91" s="233"/>
      <c r="I91" s="233"/>
      <c r="J91" s="233"/>
      <c r="K91" s="233"/>
      <c r="L91" s="233"/>
      <c r="M91" s="233"/>
      <c r="N91" s="233"/>
      <c r="O91" s="233"/>
      <c r="P91" s="233"/>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34"/>
      <c r="AR91" s="234"/>
      <c r="AS91" s="234"/>
      <c r="AT91" s="234"/>
      <c r="AU91" s="234"/>
      <c r="AV91" s="234"/>
      <c r="AW91" s="234"/>
      <c r="AX91" s="234"/>
      <c r="AY91" s="234"/>
      <c r="AZ91" s="235"/>
      <c r="BA91" s="235"/>
      <c r="BB91" s="235"/>
      <c r="BC91" s="235"/>
      <c r="BD91" s="235"/>
      <c r="BE91" s="228"/>
      <c r="BF91" s="228"/>
      <c r="BG91" s="228"/>
      <c r="BH91" s="228"/>
      <c r="BI91" s="228"/>
      <c r="BJ91" s="228"/>
      <c r="BK91" s="228"/>
      <c r="BL91" s="228"/>
      <c r="BM91" s="228"/>
      <c r="BN91" s="228"/>
      <c r="BO91" s="228"/>
      <c r="BP91" s="228"/>
      <c r="BQ91" s="225">
        <v>85</v>
      </c>
      <c r="BR91" s="230"/>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2"/>
      <c r="B92" s="233"/>
      <c r="C92" s="233"/>
      <c r="D92" s="233"/>
      <c r="E92" s="233"/>
      <c r="F92" s="233"/>
      <c r="G92" s="233"/>
      <c r="H92" s="233"/>
      <c r="I92" s="233"/>
      <c r="J92" s="233"/>
      <c r="K92" s="233"/>
      <c r="L92" s="233"/>
      <c r="M92" s="233"/>
      <c r="N92" s="233"/>
      <c r="O92" s="233"/>
      <c r="P92" s="233"/>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34"/>
      <c r="AW92" s="234"/>
      <c r="AX92" s="234"/>
      <c r="AY92" s="234"/>
      <c r="AZ92" s="235"/>
      <c r="BA92" s="235"/>
      <c r="BB92" s="235"/>
      <c r="BC92" s="235"/>
      <c r="BD92" s="235"/>
      <c r="BE92" s="228"/>
      <c r="BF92" s="228"/>
      <c r="BG92" s="228"/>
      <c r="BH92" s="228"/>
      <c r="BI92" s="228"/>
      <c r="BJ92" s="228"/>
      <c r="BK92" s="228"/>
      <c r="BL92" s="228"/>
      <c r="BM92" s="228"/>
      <c r="BN92" s="228"/>
      <c r="BO92" s="228"/>
      <c r="BP92" s="228"/>
      <c r="BQ92" s="225">
        <v>86</v>
      </c>
      <c r="BR92" s="230"/>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2"/>
      <c r="B93" s="233"/>
      <c r="C93" s="233"/>
      <c r="D93" s="233"/>
      <c r="E93" s="233"/>
      <c r="F93" s="233"/>
      <c r="G93" s="233"/>
      <c r="H93" s="233"/>
      <c r="I93" s="233"/>
      <c r="J93" s="233"/>
      <c r="K93" s="233"/>
      <c r="L93" s="233"/>
      <c r="M93" s="233"/>
      <c r="N93" s="233"/>
      <c r="O93" s="233"/>
      <c r="P93" s="233"/>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34"/>
      <c r="AR93" s="234"/>
      <c r="AS93" s="234"/>
      <c r="AT93" s="234"/>
      <c r="AU93" s="234"/>
      <c r="AV93" s="234"/>
      <c r="AW93" s="234"/>
      <c r="AX93" s="234"/>
      <c r="AY93" s="234"/>
      <c r="AZ93" s="235"/>
      <c r="BA93" s="235"/>
      <c r="BB93" s="235"/>
      <c r="BC93" s="235"/>
      <c r="BD93" s="235"/>
      <c r="BE93" s="228"/>
      <c r="BF93" s="228"/>
      <c r="BG93" s="228"/>
      <c r="BH93" s="228"/>
      <c r="BI93" s="228"/>
      <c r="BJ93" s="228"/>
      <c r="BK93" s="228"/>
      <c r="BL93" s="228"/>
      <c r="BM93" s="228"/>
      <c r="BN93" s="228"/>
      <c r="BO93" s="228"/>
      <c r="BP93" s="228"/>
      <c r="BQ93" s="225">
        <v>87</v>
      </c>
      <c r="BR93" s="230"/>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2"/>
      <c r="B94" s="233"/>
      <c r="C94" s="233"/>
      <c r="D94" s="233"/>
      <c r="E94" s="233"/>
      <c r="F94" s="233"/>
      <c r="G94" s="233"/>
      <c r="H94" s="233"/>
      <c r="I94" s="233"/>
      <c r="J94" s="233"/>
      <c r="K94" s="233"/>
      <c r="L94" s="233"/>
      <c r="M94" s="233"/>
      <c r="N94" s="233"/>
      <c r="O94" s="233"/>
      <c r="P94" s="233"/>
      <c r="Q94" s="234"/>
      <c r="R94" s="234"/>
      <c r="S94" s="234"/>
      <c r="T94" s="234"/>
      <c r="U94" s="234"/>
      <c r="V94" s="234"/>
      <c r="W94" s="234"/>
      <c r="X94" s="234"/>
      <c r="Y94" s="234"/>
      <c r="Z94" s="234"/>
      <c r="AA94" s="234"/>
      <c r="AB94" s="234"/>
      <c r="AC94" s="234"/>
      <c r="AD94" s="234"/>
      <c r="AE94" s="234"/>
      <c r="AF94" s="234"/>
      <c r="AG94" s="234"/>
      <c r="AH94" s="234"/>
      <c r="AI94" s="234"/>
      <c r="AJ94" s="234"/>
      <c r="AK94" s="234"/>
      <c r="AL94" s="234"/>
      <c r="AM94" s="234"/>
      <c r="AN94" s="234"/>
      <c r="AO94" s="234"/>
      <c r="AP94" s="234"/>
      <c r="AQ94" s="234"/>
      <c r="AR94" s="234"/>
      <c r="AS94" s="234"/>
      <c r="AT94" s="234"/>
      <c r="AU94" s="234"/>
      <c r="AV94" s="234"/>
      <c r="AW94" s="234"/>
      <c r="AX94" s="234"/>
      <c r="AY94" s="234"/>
      <c r="AZ94" s="235"/>
      <c r="BA94" s="235"/>
      <c r="BB94" s="235"/>
      <c r="BC94" s="235"/>
      <c r="BD94" s="235"/>
      <c r="BE94" s="228"/>
      <c r="BF94" s="228"/>
      <c r="BG94" s="228"/>
      <c r="BH94" s="228"/>
      <c r="BI94" s="228"/>
      <c r="BJ94" s="228"/>
      <c r="BK94" s="228"/>
      <c r="BL94" s="228"/>
      <c r="BM94" s="228"/>
      <c r="BN94" s="228"/>
      <c r="BO94" s="228"/>
      <c r="BP94" s="228"/>
      <c r="BQ94" s="225">
        <v>88</v>
      </c>
      <c r="BR94" s="230"/>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2"/>
      <c r="B95" s="233"/>
      <c r="C95" s="233"/>
      <c r="D95" s="233"/>
      <c r="E95" s="233"/>
      <c r="F95" s="233"/>
      <c r="G95" s="233"/>
      <c r="H95" s="233"/>
      <c r="I95" s="233"/>
      <c r="J95" s="233"/>
      <c r="K95" s="233"/>
      <c r="L95" s="233"/>
      <c r="M95" s="233"/>
      <c r="N95" s="233"/>
      <c r="O95" s="233"/>
      <c r="P95" s="233"/>
      <c r="Q95" s="234"/>
      <c r="R95" s="234"/>
      <c r="S95" s="234"/>
      <c r="T95" s="234"/>
      <c r="U95" s="234"/>
      <c r="V95" s="234"/>
      <c r="W95" s="234"/>
      <c r="X95" s="234"/>
      <c r="Y95" s="234"/>
      <c r="Z95" s="234"/>
      <c r="AA95" s="234"/>
      <c r="AB95" s="234"/>
      <c r="AC95" s="234"/>
      <c r="AD95" s="234"/>
      <c r="AE95" s="234"/>
      <c r="AF95" s="234"/>
      <c r="AG95" s="234"/>
      <c r="AH95" s="234"/>
      <c r="AI95" s="234"/>
      <c r="AJ95" s="234"/>
      <c r="AK95" s="234"/>
      <c r="AL95" s="234"/>
      <c r="AM95" s="234"/>
      <c r="AN95" s="234"/>
      <c r="AO95" s="234"/>
      <c r="AP95" s="234"/>
      <c r="AQ95" s="234"/>
      <c r="AR95" s="234"/>
      <c r="AS95" s="234"/>
      <c r="AT95" s="234"/>
      <c r="AU95" s="234"/>
      <c r="AV95" s="234"/>
      <c r="AW95" s="234"/>
      <c r="AX95" s="234"/>
      <c r="AY95" s="234"/>
      <c r="AZ95" s="235"/>
      <c r="BA95" s="235"/>
      <c r="BB95" s="235"/>
      <c r="BC95" s="235"/>
      <c r="BD95" s="235"/>
      <c r="BE95" s="228"/>
      <c r="BF95" s="228"/>
      <c r="BG95" s="228"/>
      <c r="BH95" s="228"/>
      <c r="BI95" s="228"/>
      <c r="BJ95" s="228"/>
      <c r="BK95" s="228"/>
      <c r="BL95" s="228"/>
      <c r="BM95" s="228"/>
      <c r="BN95" s="228"/>
      <c r="BO95" s="228"/>
      <c r="BP95" s="228"/>
      <c r="BQ95" s="225">
        <v>89</v>
      </c>
      <c r="BR95" s="230"/>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2"/>
      <c r="B96" s="233"/>
      <c r="C96" s="233"/>
      <c r="D96" s="233"/>
      <c r="E96" s="233"/>
      <c r="F96" s="233"/>
      <c r="G96" s="233"/>
      <c r="H96" s="233"/>
      <c r="I96" s="233"/>
      <c r="J96" s="233"/>
      <c r="K96" s="233"/>
      <c r="L96" s="233"/>
      <c r="M96" s="233"/>
      <c r="N96" s="233"/>
      <c r="O96" s="233"/>
      <c r="P96" s="233"/>
      <c r="Q96" s="234"/>
      <c r="R96" s="234"/>
      <c r="S96" s="234"/>
      <c r="T96" s="234"/>
      <c r="U96" s="234"/>
      <c r="V96" s="234"/>
      <c r="W96" s="234"/>
      <c r="X96" s="234"/>
      <c r="Y96" s="234"/>
      <c r="Z96" s="234"/>
      <c r="AA96" s="234"/>
      <c r="AB96" s="234"/>
      <c r="AC96" s="234"/>
      <c r="AD96" s="234"/>
      <c r="AE96" s="234"/>
      <c r="AF96" s="234"/>
      <c r="AG96" s="234"/>
      <c r="AH96" s="234"/>
      <c r="AI96" s="234"/>
      <c r="AJ96" s="234"/>
      <c r="AK96" s="234"/>
      <c r="AL96" s="234"/>
      <c r="AM96" s="234"/>
      <c r="AN96" s="234"/>
      <c r="AO96" s="234"/>
      <c r="AP96" s="234"/>
      <c r="AQ96" s="234"/>
      <c r="AR96" s="234"/>
      <c r="AS96" s="234"/>
      <c r="AT96" s="234"/>
      <c r="AU96" s="234"/>
      <c r="AV96" s="234"/>
      <c r="AW96" s="234"/>
      <c r="AX96" s="234"/>
      <c r="AY96" s="234"/>
      <c r="AZ96" s="235"/>
      <c r="BA96" s="235"/>
      <c r="BB96" s="235"/>
      <c r="BC96" s="235"/>
      <c r="BD96" s="235"/>
      <c r="BE96" s="228"/>
      <c r="BF96" s="228"/>
      <c r="BG96" s="228"/>
      <c r="BH96" s="228"/>
      <c r="BI96" s="228"/>
      <c r="BJ96" s="228"/>
      <c r="BK96" s="228"/>
      <c r="BL96" s="228"/>
      <c r="BM96" s="228"/>
      <c r="BN96" s="228"/>
      <c r="BO96" s="228"/>
      <c r="BP96" s="228"/>
      <c r="BQ96" s="225">
        <v>90</v>
      </c>
      <c r="BR96" s="230"/>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2"/>
      <c r="B97" s="233"/>
      <c r="C97" s="233"/>
      <c r="D97" s="233"/>
      <c r="E97" s="233"/>
      <c r="F97" s="233"/>
      <c r="G97" s="233"/>
      <c r="H97" s="233"/>
      <c r="I97" s="233"/>
      <c r="J97" s="233"/>
      <c r="K97" s="233"/>
      <c r="L97" s="233"/>
      <c r="M97" s="233"/>
      <c r="N97" s="233"/>
      <c r="O97" s="233"/>
      <c r="P97" s="233"/>
      <c r="Q97" s="234"/>
      <c r="R97" s="234"/>
      <c r="S97" s="234"/>
      <c r="T97" s="234"/>
      <c r="U97" s="234"/>
      <c r="V97" s="234"/>
      <c r="W97" s="234"/>
      <c r="X97" s="234"/>
      <c r="Y97" s="234"/>
      <c r="Z97" s="234"/>
      <c r="AA97" s="234"/>
      <c r="AB97" s="234"/>
      <c r="AC97" s="234"/>
      <c r="AD97" s="234"/>
      <c r="AE97" s="234"/>
      <c r="AF97" s="234"/>
      <c r="AG97" s="234"/>
      <c r="AH97" s="234"/>
      <c r="AI97" s="234"/>
      <c r="AJ97" s="234"/>
      <c r="AK97" s="234"/>
      <c r="AL97" s="234"/>
      <c r="AM97" s="234"/>
      <c r="AN97" s="234"/>
      <c r="AO97" s="234"/>
      <c r="AP97" s="234"/>
      <c r="AQ97" s="234"/>
      <c r="AR97" s="234"/>
      <c r="AS97" s="234"/>
      <c r="AT97" s="234"/>
      <c r="AU97" s="234"/>
      <c r="AV97" s="234"/>
      <c r="AW97" s="234"/>
      <c r="AX97" s="234"/>
      <c r="AY97" s="234"/>
      <c r="AZ97" s="235"/>
      <c r="BA97" s="235"/>
      <c r="BB97" s="235"/>
      <c r="BC97" s="235"/>
      <c r="BD97" s="235"/>
      <c r="BE97" s="228"/>
      <c r="BF97" s="228"/>
      <c r="BG97" s="228"/>
      <c r="BH97" s="228"/>
      <c r="BI97" s="228"/>
      <c r="BJ97" s="228"/>
      <c r="BK97" s="228"/>
      <c r="BL97" s="228"/>
      <c r="BM97" s="228"/>
      <c r="BN97" s="228"/>
      <c r="BO97" s="228"/>
      <c r="BP97" s="228"/>
      <c r="BQ97" s="225">
        <v>91</v>
      </c>
      <c r="BR97" s="230"/>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2"/>
      <c r="B98" s="233"/>
      <c r="C98" s="233"/>
      <c r="D98" s="233"/>
      <c r="E98" s="233"/>
      <c r="F98" s="233"/>
      <c r="G98" s="233"/>
      <c r="H98" s="233"/>
      <c r="I98" s="233"/>
      <c r="J98" s="233"/>
      <c r="K98" s="233"/>
      <c r="L98" s="233"/>
      <c r="M98" s="233"/>
      <c r="N98" s="233"/>
      <c r="O98" s="233"/>
      <c r="P98" s="233"/>
      <c r="Q98" s="234"/>
      <c r="R98" s="234"/>
      <c r="S98" s="234"/>
      <c r="T98" s="234"/>
      <c r="U98" s="234"/>
      <c r="V98" s="234"/>
      <c r="W98" s="234"/>
      <c r="X98" s="234"/>
      <c r="Y98" s="234"/>
      <c r="Z98" s="234"/>
      <c r="AA98" s="234"/>
      <c r="AB98" s="234"/>
      <c r="AC98" s="234"/>
      <c r="AD98" s="234"/>
      <c r="AE98" s="234"/>
      <c r="AF98" s="234"/>
      <c r="AG98" s="234"/>
      <c r="AH98" s="234"/>
      <c r="AI98" s="234"/>
      <c r="AJ98" s="234"/>
      <c r="AK98" s="234"/>
      <c r="AL98" s="234"/>
      <c r="AM98" s="234"/>
      <c r="AN98" s="234"/>
      <c r="AO98" s="234"/>
      <c r="AP98" s="234"/>
      <c r="AQ98" s="234"/>
      <c r="AR98" s="234"/>
      <c r="AS98" s="234"/>
      <c r="AT98" s="234"/>
      <c r="AU98" s="234"/>
      <c r="AV98" s="234"/>
      <c r="AW98" s="234"/>
      <c r="AX98" s="234"/>
      <c r="AY98" s="234"/>
      <c r="AZ98" s="235"/>
      <c r="BA98" s="235"/>
      <c r="BB98" s="235"/>
      <c r="BC98" s="235"/>
      <c r="BD98" s="235"/>
      <c r="BE98" s="228"/>
      <c r="BF98" s="228"/>
      <c r="BG98" s="228"/>
      <c r="BH98" s="228"/>
      <c r="BI98" s="228"/>
      <c r="BJ98" s="228"/>
      <c r="BK98" s="228"/>
      <c r="BL98" s="228"/>
      <c r="BM98" s="228"/>
      <c r="BN98" s="228"/>
      <c r="BO98" s="228"/>
      <c r="BP98" s="228"/>
      <c r="BQ98" s="225">
        <v>92</v>
      </c>
      <c r="BR98" s="230"/>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2"/>
      <c r="B99" s="233"/>
      <c r="C99" s="233"/>
      <c r="D99" s="233"/>
      <c r="E99" s="233"/>
      <c r="F99" s="233"/>
      <c r="G99" s="233"/>
      <c r="H99" s="233"/>
      <c r="I99" s="233"/>
      <c r="J99" s="233"/>
      <c r="K99" s="233"/>
      <c r="L99" s="233"/>
      <c r="M99" s="233"/>
      <c r="N99" s="233"/>
      <c r="O99" s="233"/>
      <c r="P99" s="233"/>
      <c r="Q99" s="234"/>
      <c r="R99" s="234"/>
      <c r="S99" s="234"/>
      <c r="T99" s="234"/>
      <c r="U99" s="234"/>
      <c r="V99" s="234"/>
      <c r="W99" s="234"/>
      <c r="X99" s="234"/>
      <c r="Y99" s="234"/>
      <c r="Z99" s="234"/>
      <c r="AA99" s="234"/>
      <c r="AB99" s="234"/>
      <c r="AC99" s="234"/>
      <c r="AD99" s="234"/>
      <c r="AE99" s="234"/>
      <c r="AF99" s="234"/>
      <c r="AG99" s="234"/>
      <c r="AH99" s="234"/>
      <c r="AI99" s="234"/>
      <c r="AJ99" s="234"/>
      <c r="AK99" s="234"/>
      <c r="AL99" s="234"/>
      <c r="AM99" s="234"/>
      <c r="AN99" s="234"/>
      <c r="AO99" s="234"/>
      <c r="AP99" s="234"/>
      <c r="AQ99" s="234"/>
      <c r="AR99" s="234"/>
      <c r="AS99" s="234"/>
      <c r="AT99" s="234"/>
      <c r="AU99" s="234"/>
      <c r="AV99" s="234"/>
      <c r="AW99" s="234"/>
      <c r="AX99" s="234"/>
      <c r="AY99" s="234"/>
      <c r="AZ99" s="235"/>
      <c r="BA99" s="235"/>
      <c r="BB99" s="235"/>
      <c r="BC99" s="235"/>
      <c r="BD99" s="235"/>
      <c r="BE99" s="228"/>
      <c r="BF99" s="228"/>
      <c r="BG99" s="228"/>
      <c r="BH99" s="228"/>
      <c r="BI99" s="228"/>
      <c r="BJ99" s="228"/>
      <c r="BK99" s="228"/>
      <c r="BL99" s="228"/>
      <c r="BM99" s="228"/>
      <c r="BN99" s="228"/>
      <c r="BO99" s="228"/>
      <c r="BP99" s="228"/>
      <c r="BQ99" s="225">
        <v>93</v>
      </c>
      <c r="BR99" s="230"/>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2"/>
      <c r="B100" s="233"/>
      <c r="C100" s="233"/>
      <c r="D100" s="233"/>
      <c r="E100" s="233"/>
      <c r="F100" s="233"/>
      <c r="G100" s="233"/>
      <c r="H100" s="233"/>
      <c r="I100" s="233"/>
      <c r="J100" s="233"/>
      <c r="K100" s="233"/>
      <c r="L100" s="233"/>
      <c r="M100" s="233"/>
      <c r="N100" s="233"/>
      <c r="O100" s="233"/>
      <c r="P100" s="233"/>
      <c r="Q100" s="234"/>
      <c r="R100" s="234"/>
      <c r="S100" s="234"/>
      <c r="T100" s="234"/>
      <c r="U100" s="234"/>
      <c r="V100" s="234"/>
      <c r="W100" s="234"/>
      <c r="X100" s="234"/>
      <c r="Y100" s="234"/>
      <c r="Z100" s="234"/>
      <c r="AA100" s="234"/>
      <c r="AB100" s="234"/>
      <c r="AC100" s="234"/>
      <c r="AD100" s="234"/>
      <c r="AE100" s="234"/>
      <c r="AF100" s="234"/>
      <c r="AG100" s="234"/>
      <c r="AH100" s="234"/>
      <c r="AI100" s="234"/>
      <c r="AJ100" s="234"/>
      <c r="AK100" s="234"/>
      <c r="AL100" s="234"/>
      <c r="AM100" s="234"/>
      <c r="AN100" s="234"/>
      <c r="AO100" s="234"/>
      <c r="AP100" s="234"/>
      <c r="AQ100" s="234"/>
      <c r="AR100" s="234"/>
      <c r="AS100" s="234"/>
      <c r="AT100" s="234"/>
      <c r="AU100" s="234"/>
      <c r="AV100" s="234"/>
      <c r="AW100" s="234"/>
      <c r="AX100" s="234"/>
      <c r="AY100" s="234"/>
      <c r="AZ100" s="235"/>
      <c r="BA100" s="235"/>
      <c r="BB100" s="235"/>
      <c r="BC100" s="235"/>
      <c r="BD100" s="235"/>
      <c r="BE100" s="228"/>
      <c r="BF100" s="228"/>
      <c r="BG100" s="228"/>
      <c r="BH100" s="228"/>
      <c r="BI100" s="228"/>
      <c r="BJ100" s="228"/>
      <c r="BK100" s="228"/>
      <c r="BL100" s="228"/>
      <c r="BM100" s="228"/>
      <c r="BN100" s="228"/>
      <c r="BO100" s="228"/>
      <c r="BP100" s="228"/>
      <c r="BQ100" s="225">
        <v>94</v>
      </c>
      <c r="BR100" s="230"/>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2"/>
      <c r="B101" s="233"/>
      <c r="C101" s="233"/>
      <c r="D101" s="233"/>
      <c r="E101" s="233"/>
      <c r="F101" s="233"/>
      <c r="G101" s="233"/>
      <c r="H101" s="233"/>
      <c r="I101" s="233"/>
      <c r="J101" s="233"/>
      <c r="K101" s="233"/>
      <c r="L101" s="233"/>
      <c r="M101" s="233"/>
      <c r="N101" s="233"/>
      <c r="O101" s="233"/>
      <c r="P101" s="233"/>
      <c r="Q101" s="234"/>
      <c r="R101" s="234"/>
      <c r="S101" s="234"/>
      <c r="T101" s="234"/>
      <c r="U101" s="234"/>
      <c r="V101" s="234"/>
      <c r="W101" s="234"/>
      <c r="X101" s="234"/>
      <c r="Y101" s="234"/>
      <c r="Z101" s="234"/>
      <c r="AA101" s="234"/>
      <c r="AB101" s="234"/>
      <c r="AC101" s="234"/>
      <c r="AD101" s="234"/>
      <c r="AE101" s="234"/>
      <c r="AF101" s="234"/>
      <c r="AG101" s="234"/>
      <c r="AH101" s="234"/>
      <c r="AI101" s="234"/>
      <c r="AJ101" s="234"/>
      <c r="AK101" s="234"/>
      <c r="AL101" s="234"/>
      <c r="AM101" s="234"/>
      <c r="AN101" s="234"/>
      <c r="AO101" s="234"/>
      <c r="AP101" s="234"/>
      <c r="AQ101" s="234"/>
      <c r="AR101" s="234"/>
      <c r="AS101" s="234"/>
      <c r="AT101" s="234"/>
      <c r="AU101" s="234"/>
      <c r="AV101" s="234"/>
      <c r="AW101" s="234"/>
      <c r="AX101" s="234"/>
      <c r="AY101" s="234"/>
      <c r="AZ101" s="235"/>
      <c r="BA101" s="235"/>
      <c r="BB101" s="235"/>
      <c r="BC101" s="235"/>
      <c r="BD101" s="235"/>
      <c r="BE101" s="228"/>
      <c r="BF101" s="228"/>
      <c r="BG101" s="228"/>
      <c r="BH101" s="228"/>
      <c r="BI101" s="228"/>
      <c r="BJ101" s="228"/>
      <c r="BK101" s="228"/>
      <c r="BL101" s="228"/>
      <c r="BM101" s="228"/>
      <c r="BN101" s="228"/>
      <c r="BO101" s="228"/>
      <c r="BP101" s="228"/>
      <c r="BQ101" s="225">
        <v>95</v>
      </c>
      <c r="BR101" s="230"/>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2"/>
      <c r="B102" s="233"/>
      <c r="C102" s="233"/>
      <c r="D102" s="233"/>
      <c r="E102" s="233"/>
      <c r="F102" s="233"/>
      <c r="G102" s="233"/>
      <c r="H102" s="233"/>
      <c r="I102" s="233"/>
      <c r="J102" s="233"/>
      <c r="K102" s="233"/>
      <c r="L102" s="233"/>
      <c r="M102" s="233"/>
      <c r="N102" s="233"/>
      <c r="O102" s="233"/>
      <c r="P102" s="233"/>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28"/>
      <c r="BF102" s="228"/>
      <c r="BG102" s="228"/>
      <c r="BH102" s="228"/>
      <c r="BI102" s="228"/>
      <c r="BJ102" s="228"/>
      <c r="BK102" s="228"/>
      <c r="BL102" s="228"/>
      <c r="BM102" s="228"/>
      <c r="BN102" s="228"/>
      <c r="BO102" s="228"/>
      <c r="BP102" s="228"/>
      <c r="BQ102" s="227" t="s">
        <v>378</v>
      </c>
      <c r="BR102" s="789" t="s">
        <v>406</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2"/>
      <c r="B103" s="233"/>
      <c r="C103" s="233"/>
      <c r="D103" s="233"/>
      <c r="E103" s="233"/>
      <c r="F103" s="233"/>
      <c r="G103" s="233"/>
      <c r="H103" s="233"/>
      <c r="I103" s="233"/>
      <c r="J103" s="233"/>
      <c r="K103" s="233"/>
      <c r="L103" s="233"/>
      <c r="M103" s="233"/>
      <c r="N103" s="233"/>
      <c r="O103" s="233"/>
      <c r="P103" s="233"/>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28"/>
      <c r="BF103" s="228"/>
      <c r="BG103" s="228"/>
      <c r="BH103" s="228"/>
      <c r="BI103" s="228"/>
      <c r="BJ103" s="228"/>
      <c r="BK103" s="228"/>
      <c r="BL103" s="228"/>
      <c r="BM103" s="228"/>
      <c r="BN103" s="228"/>
      <c r="BO103" s="228"/>
      <c r="BP103" s="228"/>
      <c r="BQ103" s="915" t="s">
        <v>407</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2"/>
      <c r="B104" s="233"/>
      <c r="C104" s="233"/>
      <c r="D104" s="233"/>
      <c r="E104" s="233"/>
      <c r="F104" s="233"/>
      <c r="G104" s="233"/>
      <c r="H104" s="233"/>
      <c r="I104" s="233"/>
      <c r="J104" s="233"/>
      <c r="K104" s="233"/>
      <c r="L104" s="233"/>
      <c r="M104" s="233"/>
      <c r="N104" s="233"/>
      <c r="O104" s="233"/>
      <c r="P104" s="233"/>
      <c r="Q104" s="234"/>
      <c r="R104" s="234"/>
      <c r="S104" s="234"/>
      <c r="T104" s="234"/>
      <c r="U104" s="234"/>
      <c r="V104" s="234"/>
      <c r="W104" s="234"/>
      <c r="X104" s="234"/>
      <c r="Y104" s="234"/>
      <c r="Z104" s="234"/>
      <c r="AA104" s="234"/>
      <c r="AB104" s="234"/>
      <c r="AC104" s="234"/>
      <c r="AD104" s="234"/>
      <c r="AE104" s="234"/>
      <c r="AF104" s="234"/>
      <c r="AG104" s="234"/>
      <c r="AH104" s="234"/>
      <c r="AI104" s="234"/>
      <c r="AJ104" s="234"/>
      <c r="AK104" s="234"/>
      <c r="AL104" s="234"/>
      <c r="AM104" s="234"/>
      <c r="AN104" s="234"/>
      <c r="AO104" s="234"/>
      <c r="AP104" s="234"/>
      <c r="AQ104" s="234"/>
      <c r="AR104" s="234"/>
      <c r="AS104" s="234"/>
      <c r="AT104" s="234"/>
      <c r="AU104" s="234"/>
      <c r="AV104" s="234"/>
      <c r="AW104" s="234"/>
      <c r="AX104" s="234"/>
      <c r="AY104" s="234"/>
      <c r="AZ104" s="235"/>
      <c r="BA104" s="235"/>
      <c r="BB104" s="235"/>
      <c r="BC104" s="235"/>
      <c r="BD104" s="235"/>
      <c r="BE104" s="228"/>
      <c r="BF104" s="228"/>
      <c r="BG104" s="228"/>
      <c r="BH104" s="228"/>
      <c r="BI104" s="228"/>
      <c r="BJ104" s="228"/>
      <c r="BK104" s="228"/>
      <c r="BL104" s="228"/>
      <c r="BM104" s="228"/>
      <c r="BN104" s="228"/>
      <c r="BO104" s="228"/>
      <c r="BP104" s="228"/>
      <c r="BQ104" s="916" t="s">
        <v>408</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8"/>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8"/>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360" t="s">
        <v>409</v>
      </c>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60" t="s">
        <v>410</v>
      </c>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c r="BV107" s="359"/>
      <c r="BW107" s="359"/>
      <c r="BX107" s="359"/>
      <c r="BY107" s="359"/>
      <c r="BZ107" s="359"/>
      <c r="CA107" s="359"/>
      <c r="CB107" s="359"/>
      <c r="CC107" s="359"/>
      <c r="CD107" s="359"/>
      <c r="CE107" s="359"/>
      <c r="CF107" s="359"/>
      <c r="CG107" s="359"/>
      <c r="CH107" s="359"/>
      <c r="CI107" s="359"/>
      <c r="CJ107" s="359"/>
      <c r="CK107" s="359"/>
      <c r="CL107" s="359"/>
      <c r="CM107" s="359"/>
      <c r="CN107" s="359"/>
      <c r="CO107" s="359"/>
      <c r="CP107" s="359"/>
      <c r="CQ107" s="359"/>
      <c r="CR107" s="359"/>
      <c r="CS107" s="359"/>
      <c r="CT107" s="359"/>
      <c r="CU107" s="359"/>
      <c r="CV107" s="359"/>
      <c r="CW107" s="359"/>
      <c r="CX107" s="359"/>
      <c r="CY107" s="359"/>
      <c r="CZ107" s="359"/>
      <c r="DA107" s="359"/>
      <c r="DB107" s="359"/>
      <c r="DC107" s="359"/>
      <c r="DD107" s="359"/>
      <c r="DE107" s="359"/>
      <c r="DF107" s="359"/>
      <c r="DG107" s="359"/>
      <c r="DH107" s="359"/>
      <c r="DI107" s="359"/>
      <c r="DJ107" s="359"/>
      <c r="DK107" s="359"/>
      <c r="DL107" s="359"/>
      <c r="DM107" s="359"/>
      <c r="DN107" s="359"/>
      <c r="DO107" s="359"/>
      <c r="DP107" s="359"/>
      <c r="DQ107" s="359"/>
      <c r="DR107" s="359"/>
      <c r="DS107" s="359"/>
      <c r="DT107" s="359"/>
      <c r="DU107" s="359"/>
      <c r="DV107" s="359"/>
      <c r="DW107" s="359"/>
      <c r="DX107" s="359"/>
      <c r="DY107" s="359"/>
      <c r="DZ107" s="359"/>
    </row>
    <row r="108" spans="1:131" s="218" customFormat="1" ht="26.25" customHeight="1" x14ac:dyDescent="0.15">
      <c r="A108" s="917" t="s">
        <v>411</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412</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413</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414</v>
      </c>
      <c r="AB109" s="893"/>
      <c r="AC109" s="893"/>
      <c r="AD109" s="893"/>
      <c r="AE109" s="894"/>
      <c r="AF109" s="892" t="s">
        <v>415</v>
      </c>
      <c r="AG109" s="893"/>
      <c r="AH109" s="893"/>
      <c r="AI109" s="893"/>
      <c r="AJ109" s="894"/>
      <c r="AK109" s="892" t="s">
        <v>294</v>
      </c>
      <c r="AL109" s="893"/>
      <c r="AM109" s="893"/>
      <c r="AN109" s="893"/>
      <c r="AO109" s="894"/>
      <c r="AP109" s="892" t="s">
        <v>416</v>
      </c>
      <c r="AQ109" s="893"/>
      <c r="AR109" s="893"/>
      <c r="AS109" s="893"/>
      <c r="AT109" s="895"/>
      <c r="AU109" s="912" t="s">
        <v>413</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414</v>
      </c>
      <c r="BR109" s="893"/>
      <c r="BS109" s="893"/>
      <c r="BT109" s="893"/>
      <c r="BU109" s="894"/>
      <c r="BV109" s="892" t="s">
        <v>415</v>
      </c>
      <c r="BW109" s="893"/>
      <c r="BX109" s="893"/>
      <c r="BY109" s="893"/>
      <c r="BZ109" s="894"/>
      <c r="CA109" s="892" t="s">
        <v>294</v>
      </c>
      <c r="CB109" s="893"/>
      <c r="CC109" s="893"/>
      <c r="CD109" s="893"/>
      <c r="CE109" s="894"/>
      <c r="CF109" s="913" t="s">
        <v>416</v>
      </c>
      <c r="CG109" s="913"/>
      <c r="CH109" s="913"/>
      <c r="CI109" s="913"/>
      <c r="CJ109" s="913"/>
      <c r="CK109" s="892" t="s">
        <v>417</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414</v>
      </c>
      <c r="DH109" s="893"/>
      <c r="DI109" s="893"/>
      <c r="DJ109" s="893"/>
      <c r="DK109" s="894"/>
      <c r="DL109" s="892" t="s">
        <v>415</v>
      </c>
      <c r="DM109" s="893"/>
      <c r="DN109" s="893"/>
      <c r="DO109" s="893"/>
      <c r="DP109" s="894"/>
      <c r="DQ109" s="892" t="s">
        <v>294</v>
      </c>
      <c r="DR109" s="893"/>
      <c r="DS109" s="893"/>
      <c r="DT109" s="893"/>
      <c r="DU109" s="894"/>
      <c r="DV109" s="892" t="s">
        <v>416</v>
      </c>
      <c r="DW109" s="893"/>
      <c r="DX109" s="893"/>
      <c r="DY109" s="893"/>
      <c r="DZ109" s="895"/>
    </row>
    <row r="110" spans="1:131" s="218" customFormat="1" ht="26.25" customHeight="1" x14ac:dyDescent="0.15">
      <c r="A110" s="896" t="s">
        <v>418</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896330</v>
      </c>
      <c r="AB110" s="900"/>
      <c r="AC110" s="900"/>
      <c r="AD110" s="900"/>
      <c r="AE110" s="901"/>
      <c r="AF110" s="902">
        <v>847836</v>
      </c>
      <c r="AG110" s="900"/>
      <c r="AH110" s="900"/>
      <c r="AI110" s="900"/>
      <c r="AJ110" s="901"/>
      <c r="AK110" s="902">
        <v>842061</v>
      </c>
      <c r="AL110" s="900"/>
      <c r="AM110" s="900"/>
      <c r="AN110" s="900"/>
      <c r="AO110" s="901"/>
      <c r="AP110" s="903">
        <v>11.6</v>
      </c>
      <c r="AQ110" s="904"/>
      <c r="AR110" s="904"/>
      <c r="AS110" s="904"/>
      <c r="AT110" s="905"/>
      <c r="AU110" s="906" t="s">
        <v>69</v>
      </c>
      <c r="AV110" s="907"/>
      <c r="AW110" s="907"/>
      <c r="AX110" s="907"/>
      <c r="AY110" s="907"/>
      <c r="AZ110" s="929" t="s">
        <v>419</v>
      </c>
      <c r="BA110" s="897"/>
      <c r="BB110" s="897"/>
      <c r="BC110" s="897"/>
      <c r="BD110" s="897"/>
      <c r="BE110" s="897"/>
      <c r="BF110" s="897"/>
      <c r="BG110" s="897"/>
      <c r="BH110" s="897"/>
      <c r="BI110" s="897"/>
      <c r="BJ110" s="897"/>
      <c r="BK110" s="897"/>
      <c r="BL110" s="897"/>
      <c r="BM110" s="897"/>
      <c r="BN110" s="897"/>
      <c r="BO110" s="897"/>
      <c r="BP110" s="898"/>
      <c r="BQ110" s="930">
        <v>9917373</v>
      </c>
      <c r="BR110" s="931"/>
      <c r="BS110" s="931"/>
      <c r="BT110" s="931"/>
      <c r="BU110" s="931"/>
      <c r="BV110" s="931">
        <v>8087342</v>
      </c>
      <c r="BW110" s="931"/>
      <c r="BX110" s="931"/>
      <c r="BY110" s="931"/>
      <c r="BZ110" s="931"/>
      <c r="CA110" s="931">
        <v>7735854</v>
      </c>
      <c r="CB110" s="931"/>
      <c r="CC110" s="931"/>
      <c r="CD110" s="931"/>
      <c r="CE110" s="931"/>
      <c r="CF110" s="944">
        <v>106.9</v>
      </c>
      <c r="CG110" s="945"/>
      <c r="CH110" s="945"/>
      <c r="CI110" s="945"/>
      <c r="CJ110" s="945"/>
      <c r="CK110" s="946" t="s">
        <v>420</v>
      </c>
      <c r="CL110" s="947"/>
      <c r="CM110" s="929" t="s">
        <v>421</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121</v>
      </c>
      <c r="DH110" s="931"/>
      <c r="DI110" s="931"/>
      <c r="DJ110" s="931"/>
      <c r="DK110" s="931"/>
      <c r="DL110" s="931" t="s">
        <v>121</v>
      </c>
      <c r="DM110" s="931"/>
      <c r="DN110" s="931"/>
      <c r="DO110" s="931"/>
      <c r="DP110" s="931"/>
      <c r="DQ110" s="931" t="s">
        <v>121</v>
      </c>
      <c r="DR110" s="931"/>
      <c r="DS110" s="931"/>
      <c r="DT110" s="931"/>
      <c r="DU110" s="931"/>
      <c r="DV110" s="932" t="s">
        <v>121</v>
      </c>
      <c r="DW110" s="932"/>
      <c r="DX110" s="932"/>
      <c r="DY110" s="932"/>
      <c r="DZ110" s="933"/>
    </row>
    <row r="111" spans="1:131" s="218" customFormat="1" ht="26.25" customHeight="1" x14ac:dyDescent="0.15">
      <c r="A111" s="934" t="s">
        <v>422</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121</v>
      </c>
      <c r="AB111" s="938"/>
      <c r="AC111" s="938"/>
      <c r="AD111" s="938"/>
      <c r="AE111" s="939"/>
      <c r="AF111" s="940" t="s">
        <v>121</v>
      </c>
      <c r="AG111" s="938"/>
      <c r="AH111" s="938"/>
      <c r="AI111" s="938"/>
      <c r="AJ111" s="939"/>
      <c r="AK111" s="940" t="s">
        <v>121</v>
      </c>
      <c r="AL111" s="938"/>
      <c r="AM111" s="938"/>
      <c r="AN111" s="938"/>
      <c r="AO111" s="939"/>
      <c r="AP111" s="941" t="s">
        <v>121</v>
      </c>
      <c r="AQ111" s="942"/>
      <c r="AR111" s="942"/>
      <c r="AS111" s="942"/>
      <c r="AT111" s="943"/>
      <c r="AU111" s="908"/>
      <c r="AV111" s="909"/>
      <c r="AW111" s="909"/>
      <c r="AX111" s="909"/>
      <c r="AY111" s="909"/>
      <c r="AZ111" s="922" t="s">
        <v>423</v>
      </c>
      <c r="BA111" s="923"/>
      <c r="BB111" s="923"/>
      <c r="BC111" s="923"/>
      <c r="BD111" s="923"/>
      <c r="BE111" s="923"/>
      <c r="BF111" s="923"/>
      <c r="BG111" s="923"/>
      <c r="BH111" s="923"/>
      <c r="BI111" s="923"/>
      <c r="BJ111" s="923"/>
      <c r="BK111" s="923"/>
      <c r="BL111" s="923"/>
      <c r="BM111" s="923"/>
      <c r="BN111" s="923"/>
      <c r="BO111" s="923"/>
      <c r="BP111" s="924"/>
      <c r="BQ111" s="925" t="s">
        <v>121</v>
      </c>
      <c r="BR111" s="926"/>
      <c r="BS111" s="926"/>
      <c r="BT111" s="926"/>
      <c r="BU111" s="926"/>
      <c r="BV111" s="926" t="s">
        <v>121</v>
      </c>
      <c r="BW111" s="926"/>
      <c r="BX111" s="926"/>
      <c r="BY111" s="926"/>
      <c r="BZ111" s="926"/>
      <c r="CA111" s="926" t="s">
        <v>121</v>
      </c>
      <c r="CB111" s="926"/>
      <c r="CC111" s="926"/>
      <c r="CD111" s="926"/>
      <c r="CE111" s="926"/>
      <c r="CF111" s="920" t="s">
        <v>121</v>
      </c>
      <c r="CG111" s="921"/>
      <c r="CH111" s="921"/>
      <c r="CI111" s="921"/>
      <c r="CJ111" s="921"/>
      <c r="CK111" s="948"/>
      <c r="CL111" s="949"/>
      <c r="CM111" s="922" t="s">
        <v>424</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121</v>
      </c>
      <c r="DH111" s="926"/>
      <c r="DI111" s="926"/>
      <c r="DJ111" s="926"/>
      <c r="DK111" s="926"/>
      <c r="DL111" s="926" t="s">
        <v>121</v>
      </c>
      <c r="DM111" s="926"/>
      <c r="DN111" s="926"/>
      <c r="DO111" s="926"/>
      <c r="DP111" s="926"/>
      <c r="DQ111" s="926" t="s">
        <v>121</v>
      </c>
      <c r="DR111" s="926"/>
      <c r="DS111" s="926"/>
      <c r="DT111" s="926"/>
      <c r="DU111" s="926"/>
      <c r="DV111" s="927" t="s">
        <v>121</v>
      </c>
      <c r="DW111" s="927"/>
      <c r="DX111" s="927"/>
      <c r="DY111" s="927"/>
      <c r="DZ111" s="928"/>
    </row>
    <row r="112" spans="1:131" s="218" customFormat="1" ht="26.25" customHeight="1" x14ac:dyDescent="0.15">
      <c r="A112" s="952" t="s">
        <v>425</v>
      </c>
      <c r="B112" s="953"/>
      <c r="C112" s="923" t="s">
        <v>426</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121</v>
      </c>
      <c r="AB112" s="959"/>
      <c r="AC112" s="959"/>
      <c r="AD112" s="959"/>
      <c r="AE112" s="960"/>
      <c r="AF112" s="961" t="s">
        <v>121</v>
      </c>
      <c r="AG112" s="959"/>
      <c r="AH112" s="959"/>
      <c r="AI112" s="959"/>
      <c r="AJ112" s="960"/>
      <c r="AK112" s="961" t="s">
        <v>121</v>
      </c>
      <c r="AL112" s="959"/>
      <c r="AM112" s="959"/>
      <c r="AN112" s="959"/>
      <c r="AO112" s="960"/>
      <c r="AP112" s="962" t="s">
        <v>121</v>
      </c>
      <c r="AQ112" s="963"/>
      <c r="AR112" s="963"/>
      <c r="AS112" s="963"/>
      <c r="AT112" s="964"/>
      <c r="AU112" s="908"/>
      <c r="AV112" s="909"/>
      <c r="AW112" s="909"/>
      <c r="AX112" s="909"/>
      <c r="AY112" s="909"/>
      <c r="AZ112" s="922" t="s">
        <v>427</v>
      </c>
      <c r="BA112" s="923"/>
      <c r="BB112" s="923"/>
      <c r="BC112" s="923"/>
      <c r="BD112" s="923"/>
      <c r="BE112" s="923"/>
      <c r="BF112" s="923"/>
      <c r="BG112" s="923"/>
      <c r="BH112" s="923"/>
      <c r="BI112" s="923"/>
      <c r="BJ112" s="923"/>
      <c r="BK112" s="923"/>
      <c r="BL112" s="923"/>
      <c r="BM112" s="923"/>
      <c r="BN112" s="923"/>
      <c r="BO112" s="923"/>
      <c r="BP112" s="924"/>
      <c r="BQ112" s="925">
        <v>5528033</v>
      </c>
      <c r="BR112" s="926"/>
      <c r="BS112" s="926"/>
      <c r="BT112" s="926"/>
      <c r="BU112" s="926"/>
      <c r="BV112" s="926">
        <v>5277944</v>
      </c>
      <c r="BW112" s="926"/>
      <c r="BX112" s="926"/>
      <c r="BY112" s="926"/>
      <c r="BZ112" s="926"/>
      <c r="CA112" s="926">
        <v>5194332</v>
      </c>
      <c r="CB112" s="926"/>
      <c r="CC112" s="926"/>
      <c r="CD112" s="926"/>
      <c r="CE112" s="926"/>
      <c r="CF112" s="920">
        <v>71.8</v>
      </c>
      <c r="CG112" s="921"/>
      <c r="CH112" s="921"/>
      <c r="CI112" s="921"/>
      <c r="CJ112" s="921"/>
      <c r="CK112" s="948"/>
      <c r="CL112" s="949"/>
      <c r="CM112" s="922" t="s">
        <v>428</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121</v>
      </c>
      <c r="DH112" s="926"/>
      <c r="DI112" s="926"/>
      <c r="DJ112" s="926"/>
      <c r="DK112" s="926"/>
      <c r="DL112" s="926" t="s">
        <v>121</v>
      </c>
      <c r="DM112" s="926"/>
      <c r="DN112" s="926"/>
      <c r="DO112" s="926"/>
      <c r="DP112" s="926"/>
      <c r="DQ112" s="926" t="s">
        <v>121</v>
      </c>
      <c r="DR112" s="926"/>
      <c r="DS112" s="926"/>
      <c r="DT112" s="926"/>
      <c r="DU112" s="926"/>
      <c r="DV112" s="927" t="s">
        <v>121</v>
      </c>
      <c r="DW112" s="927"/>
      <c r="DX112" s="927"/>
      <c r="DY112" s="927"/>
      <c r="DZ112" s="928"/>
    </row>
    <row r="113" spans="1:130" s="218" customFormat="1" ht="26.25" customHeight="1" x14ac:dyDescent="0.15">
      <c r="A113" s="954"/>
      <c r="B113" s="955"/>
      <c r="C113" s="923" t="s">
        <v>429</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540504</v>
      </c>
      <c r="AB113" s="938"/>
      <c r="AC113" s="938"/>
      <c r="AD113" s="938"/>
      <c r="AE113" s="939"/>
      <c r="AF113" s="940">
        <v>482427</v>
      </c>
      <c r="AG113" s="938"/>
      <c r="AH113" s="938"/>
      <c r="AI113" s="938"/>
      <c r="AJ113" s="939"/>
      <c r="AK113" s="940">
        <v>471455</v>
      </c>
      <c r="AL113" s="938"/>
      <c r="AM113" s="938"/>
      <c r="AN113" s="938"/>
      <c r="AO113" s="939"/>
      <c r="AP113" s="941">
        <v>6.5</v>
      </c>
      <c r="AQ113" s="942"/>
      <c r="AR113" s="942"/>
      <c r="AS113" s="942"/>
      <c r="AT113" s="943"/>
      <c r="AU113" s="908"/>
      <c r="AV113" s="909"/>
      <c r="AW113" s="909"/>
      <c r="AX113" s="909"/>
      <c r="AY113" s="909"/>
      <c r="AZ113" s="922" t="s">
        <v>430</v>
      </c>
      <c r="BA113" s="923"/>
      <c r="BB113" s="923"/>
      <c r="BC113" s="923"/>
      <c r="BD113" s="923"/>
      <c r="BE113" s="923"/>
      <c r="BF113" s="923"/>
      <c r="BG113" s="923"/>
      <c r="BH113" s="923"/>
      <c r="BI113" s="923"/>
      <c r="BJ113" s="923"/>
      <c r="BK113" s="923"/>
      <c r="BL113" s="923"/>
      <c r="BM113" s="923"/>
      <c r="BN113" s="923"/>
      <c r="BO113" s="923"/>
      <c r="BP113" s="924"/>
      <c r="BQ113" s="925">
        <v>285342</v>
      </c>
      <c r="BR113" s="926"/>
      <c r="BS113" s="926"/>
      <c r="BT113" s="926"/>
      <c r="BU113" s="926"/>
      <c r="BV113" s="926">
        <v>240002</v>
      </c>
      <c r="BW113" s="926"/>
      <c r="BX113" s="926"/>
      <c r="BY113" s="926"/>
      <c r="BZ113" s="926"/>
      <c r="CA113" s="926">
        <v>192907</v>
      </c>
      <c r="CB113" s="926"/>
      <c r="CC113" s="926"/>
      <c r="CD113" s="926"/>
      <c r="CE113" s="926"/>
      <c r="CF113" s="920">
        <v>2.7</v>
      </c>
      <c r="CG113" s="921"/>
      <c r="CH113" s="921"/>
      <c r="CI113" s="921"/>
      <c r="CJ113" s="921"/>
      <c r="CK113" s="948"/>
      <c r="CL113" s="949"/>
      <c r="CM113" s="922" t="s">
        <v>431</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121</v>
      </c>
      <c r="DH113" s="959"/>
      <c r="DI113" s="959"/>
      <c r="DJ113" s="959"/>
      <c r="DK113" s="960"/>
      <c r="DL113" s="961" t="s">
        <v>121</v>
      </c>
      <c r="DM113" s="959"/>
      <c r="DN113" s="959"/>
      <c r="DO113" s="959"/>
      <c r="DP113" s="960"/>
      <c r="DQ113" s="961" t="s">
        <v>121</v>
      </c>
      <c r="DR113" s="959"/>
      <c r="DS113" s="959"/>
      <c r="DT113" s="959"/>
      <c r="DU113" s="960"/>
      <c r="DV113" s="962" t="s">
        <v>121</v>
      </c>
      <c r="DW113" s="963"/>
      <c r="DX113" s="963"/>
      <c r="DY113" s="963"/>
      <c r="DZ113" s="964"/>
    </row>
    <row r="114" spans="1:130" s="218" customFormat="1" ht="26.25" customHeight="1" x14ac:dyDescent="0.15">
      <c r="A114" s="954"/>
      <c r="B114" s="955"/>
      <c r="C114" s="923" t="s">
        <v>432</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60992</v>
      </c>
      <c r="AB114" s="959"/>
      <c r="AC114" s="959"/>
      <c r="AD114" s="959"/>
      <c r="AE114" s="960"/>
      <c r="AF114" s="961">
        <v>62780</v>
      </c>
      <c r="AG114" s="959"/>
      <c r="AH114" s="959"/>
      <c r="AI114" s="959"/>
      <c r="AJ114" s="960"/>
      <c r="AK114" s="961">
        <v>62964</v>
      </c>
      <c r="AL114" s="959"/>
      <c r="AM114" s="959"/>
      <c r="AN114" s="959"/>
      <c r="AO114" s="960"/>
      <c r="AP114" s="962">
        <v>0.9</v>
      </c>
      <c r="AQ114" s="963"/>
      <c r="AR114" s="963"/>
      <c r="AS114" s="963"/>
      <c r="AT114" s="964"/>
      <c r="AU114" s="908"/>
      <c r="AV114" s="909"/>
      <c r="AW114" s="909"/>
      <c r="AX114" s="909"/>
      <c r="AY114" s="909"/>
      <c r="AZ114" s="922" t="s">
        <v>433</v>
      </c>
      <c r="BA114" s="923"/>
      <c r="BB114" s="923"/>
      <c r="BC114" s="923"/>
      <c r="BD114" s="923"/>
      <c r="BE114" s="923"/>
      <c r="BF114" s="923"/>
      <c r="BG114" s="923"/>
      <c r="BH114" s="923"/>
      <c r="BI114" s="923"/>
      <c r="BJ114" s="923"/>
      <c r="BK114" s="923"/>
      <c r="BL114" s="923"/>
      <c r="BM114" s="923"/>
      <c r="BN114" s="923"/>
      <c r="BO114" s="923"/>
      <c r="BP114" s="924"/>
      <c r="BQ114" s="925">
        <v>1205918</v>
      </c>
      <c r="BR114" s="926"/>
      <c r="BS114" s="926"/>
      <c r="BT114" s="926"/>
      <c r="BU114" s="926"/>
      <c r="BV114" s="926">
        <v>1165475</v>
      </c>
      <c r="BW114" s="926"/>
      <c r="BX114" s="926"/>
      <c r="BY114" s="926"/>
      <c r="BZ114" s="926"/>
      <c r="CA114" s="926">
        <v>1159917</v>
      </c>
      <c r="CB114" s="926"/>
      <c r="CC114" s="926"/>
      <c r="CD114" s="926"/>
      <c r="CE114" s="926"/>
      <c r="CF114" s="920">
        <v>16</v>
      </c>
      <c r="CG114" s="921"/>
      <c r="CH114" s="921"/>
      <c r="CI114" s="921"/>
      <c r="CJ114" s="921"/>
      <c r="CK114" s="948"/>
      <c r="CL114" s="949"/>
      <c r="CM114" s="922" t="s">
        <v>434</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121</v>
      </c>
      <c r="DH114" s="959"/>
      <c r="DI114" s="959"/>
      <c r="DJ114" s="959"/>
      <c r="DK114" s="960"/>
      <c r="DL114" s="961" t="s">
        <v>121</v>
      </c>
      <c r="DM114" s="959"/>
      <c r="DN114" s="959"/>
      <c r="DO114" s="959"/>
      <c r="DP114" s="960"/>
      <c r="DQ114" s="961" t="s">
        <v>121</v>
      </c>
      <c r="DR114" s="959"/>
      <c r="DS114" s="959"/>
      <c r="DT114" s="959"/>
      <c r="DU114" s="960"/>
      <c r="DV114" s="962" t="s">
        <v>121</v>
      </c>
      <c r="DW114" s="963"/>
      <c r="DX114" s="963"/>
      <c r="DY114" s="963"/>
      <c r="DZ114" s="964"/>
    </row>
    <row r="115" spans="1:130" s="218" customFormat="1" ht="26.25" customHeight="1" x14ac:dyDescent="0.15">
      <c r="A115" s="954"/>
      <c r="B115" s="955"/>
      <c r="C115" s="923" t="s">
        <v>435</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v>
      </c>
      <c r="AB115" s="938"/>
      <c r="AC115" s="938"/>
      <c r="AD115" s="938"/>
      <c r="AE115" s="939"/>
      <c r="AF115" s="940">
        <v>5</v>
      </c>
      <c r="AG115" s="938"/>
      <c r="AH115" s="938"/>
      <c r="AI115" s="938"/>
      <c r="AJ115" s="939"/>
      <c r="AK115" s="940">
        <v>4</v>
      </c>
      <c r="AL115" s="938"/>
      <c r="AM115" s="938"/>
      <c r="AN115" s="938"/>
      <c r="AO115" s="939"/>
      <c r="AP115" s="941">
        <v>0</v>
      </c>
      <c r="AQ115" s="942"/>
      <c r="AR115" s="942"/>
      <c r="AS115" s="942"/>
      <c r="AT115" s="943"/>
      <c r="AU115" s="908"/>
      <c r="AV115" s="909"/>
      <c r="AW115" s="909"/>
      <c r="AX115" s="909"/>
      <c r="AY115" s="909"/>
      <c r="AZ115" s="922" t="s">
        <v>436</v>
      </c>
      <c r="BA115" s="923"/>
      <c r="BB115" s="923"/>
      <c r="BC115" s="923"/>
      <c r="BD115" s="923"/>
      <c r="BE115" s="923"/>
      <c r="BF115" s="923"/>
      <c r="BG115" s="923"/>
      <c r="BH115" s="923"/>
      <c r="BI115" s="923"/>
      <c r="BJ115" s="923"/>
      <c r="BK115" s="923"/>
      <c r="BL115" s="923"/>
      <c r="BM115" s="923"/>
      <c r="BN115" s="923"/>
      <c r="BO115" s="923"/>
      <c r="BP115" s="924"/>
      <c r="BQ115" s="925">
        <v>3101</v>
      </c>
      <c r="BR115" s="926"/>
      <c r="BS115" s="926"/>
      <c r="BT115" s="926"/>
      <c r="BU115" s="926"/>
      <c r="BV115" s="926">
        <v>3688</v>
      </c>
      <c r="BW115" s="926"/>
      <c r="BX115" s="926"/>
      <c r="BY115" s="926"/>
      <c r="BZ115" s="926"/>
      <c r="CA115" s="926" t="s">
        <v>121</v>
      </c>
      <c r="CB115" s="926"/>
      <c r="CC115" s="926"/>
      <c r="CD115" s="926"/>
      <c r="CE115" s="926"/>
      <c r="CF115" s="920" t="s">
        <v>121</v>
      </c>
      <c r="CG115" s="921"/>
      <c r="CH115" s="921"/>
      <c r="CI115" s="921"/>
      <c r="CJ115" s="921"/>
      <c r="CK115" s="948"/>
      <c r="CL115" s="949"/>
      <c r="CM115" s="922" t="s">
        <v>437</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121</v>
      </c>
      <c r="DH115" s="959"/>
      <c r="DI115" s="959"/>
      <c r="DJ115" s="959"/>
      <c r="DK115" s="960"/>
      <c r="DL115" s="961" t="s">
        <v>121</v>
      </c>
      <c r="DM115" s="959"/>
      <c r="DN115" s="959"/>
      <c r="DO115" s="959"/>
      <c r="DP115" s="960"/>
      <c r="DQ115" s="961" t="s">
        <v>121</v>
      </c>
      <c r="DR115" s="959"/>
      <c r="DS115" s="959"/>
      <c r="DT115" s="959"/>
      <c r="DU115" s="960"/>
      <c r="DV115" s="962" t="s">
        <v>121</v>
      </c>
      <c r="DW115" s="963"/>
      <c r="DX115" s="963"/>
      <c r="DY115" s="963"/>
      <c r="DZ115" s="964"/>
    </row>
    <row r="116" spans="1:130" s="218" customFormat="1" ht="26.25" customHeight="1" x14ac:dyDescent="0.15">
      <c r="A116" s="956"/>
      <c r="B116" s="957"/>
      <c r="C116" s="965" t="s">
        <v>438</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74</v>
      </c>
      <c r="AB116" s="959"/>
      <c r="AC116" s="959"/>
      <c r="AD116" s="959"/>
      <c r="AE116" s="960"/>
      <c r="AF116" s="961" t="s">
        <v>121</v>
      </c>
      <c r="AG116" s="959"/>
      <c r="AH116" s="959"/>
      <c r="AI116" s="959"/>
      <c r="AJ116" s="960"/>
      <c r="AK116" s="961" t="s">
        <v>121</v>
      </c>
      <c r="AL116" s="959"/>
      <c r="AM116" s="959"/>
      <c r="AN116" s="959"/>
      <c r="AO116" s="960"/>
      <c r="AP116" s="962" t="s">
        <v>121</v>
      </c>
      <c r="AQ116" s="963"/>
      <c r="AR116" s="963"/>
      <c r="AS116" s="963"/>
      <c r="AT116" s="964"/>
      <c r="AU116" s="908"/>
      <c r="AV116" s="909"/>
      <c r="AW116" s="909"/>
      <c r="AX116" s="909"/>
      <c r="AY116" s="909"/>
      <c r="AZ116" s="967" t="s">
        <v>439</v>
      </c>
      <c r="BA116" s="968"/>
      <c r="BB116" s="968"/>
      <c r="BC116" s="968"/>
      <c r="BD116" s="968"/>
      <c r="BE116" s="968"/>
      <c r="BF116" s="968"/>
      <c r="BG116" s="968"/>
      <c r="BH116" s="968"/>
      <c r="BI116" s="968"/>
      <c r="BJ116" s="968"/>
      <c r="BK116" s="968"/>
      <c r="BL116" s="968"/>
      <c r="BM116" s="968"/>
      <c r="BN116" s="968"/>
      <c r="BO116" s="968"/>
      <c r="BP116" s="969"/>
      <c r="BQ116" s="925" t="s">
        <v>121</v>
      </c>
      <c r="BR116" s="926"/>
      <c r="BS116" s="926"/>
      <c r="BT116" s="926"/>
      <c r="BU116" s="926"/>
      <c r="BV116" s="926" t="s">
        <v>121</v>
      </c>
      <c r="BW116" s="926"/>
      <c r="BX116" s="926"/>
      <c r="BY116" s="926"/>
      <c r="BZ116" s="926"/>
      <c r="CA116" s="926" t="s">
        <v>121</v>
      </c>
      <c r="CB116" s="926"/>
      <c r="CC116" s="926"/>
      <c r="CD116" s="926"/>
      <c r="CE116" s="926"/>
      <c r="CF116" s="920" t="s">
        <v>121</v>
      </c>
      <c r="CG116" s="921"/>
      <c r="CH116" s="921"/>
      <c r="CI116" s="921"/>
      <c r="CJ116" s="921"/>
      <c r="CK116" s="948"/>
      <c r="CL116" s="949"/>
      <c r="CM116" s="922" t="s">
        <v>440</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121</v>
      </c>
      <c r="DH116" s="959"/>
      <c r="DI116" s="959"/>
      <c r="DJ116" s="959"/>
      <c r="DK116" s="960"/>
      <c r="DL116" s="961" t="s">
        <v>121</v>
      </c>
      <c r="DM116" s="959"/>
      <c r="DN116" s="959"/>
      <c r="DO116" s="959"/>
      <c r="DP116" s="960"/>
      <c r="DQ116" s="961" t="s">
        <v>121</v>
      </c>
      <c r="DR116" s="959"/>
      <c r="DS116" s="959"/>
      <c r="DT116" s="959"/>
      <c r="DU116" s="960"/>
      <c r="DV116" s="962" t="s">
        <v>121</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441</v>
      </c>
      <c r="Z117" s="894"/>
      <c r="AA117" s="978">
        <v>1497906</v>
      </c>
      <c r="AB117" s="979"/>
      <c r="AC117" s="979"/>
      <c r="AD117" s="979"/>
      <c r="AE117" s="980"/>
      <c r="AF117" s="981">
        <v>1393048</v>
      </c>
      <c r="AG117" s="979"/>
      <c r="AH117" s="979"/>
      <c r="AI117" s="979"/>
      <c r="AJ117" s="980"/>
      <c r="AK117" s="981">
        <v>1376484</v>
      </c>
      <c r="AL117" s="979"/>
      <c r="AM117" s="979"/>
      <c r="AN117" s="979"/>
      <c r="AO117" s="980"/>
      <c r="AP117" s="982"/>
      <c r="AQ117" s="983"/>
      <c r="AR117" s="983"/>
      <c r="AS117" s="983"/>
      <c r="AT117" s="984"/>
      <c r="AU117" s="908"/>
      <c r="AV117" s="909"/>
      <c r="AW117" s="909"/>
      <c r="AX117" s="909"/>
      <c r="AY117" s="909"/>
      <c r="AZ117" s="974" t="s">
        <v>442</v>
      </c>
      <c r="BA117" s="975"/>
      <c r="BB117" s="975"/>
      <c r="BC117" s="975"/>
      <c r="BD117" s="975"/>
      <c r="BE117" s="975"/>
      <c r="BF117" s="975"/>
      <c r="BG117" s="975"/>
      <c r="BH117" s="975"/>
      <c r="BI117" s="975"/>
      <c r="BJ117" s="975"/>
      <c r="BK117" s="975"/>
      <c r="BL117" s="975"/>
      <c r="BM117" s="975"/>
      <c r="BN117" s="975"/>
      <c r="BO117" s="975"/>
      <c r="BP117" s="976"/>
      <c r="BQ117" s="925" t="s">
        <v>121</v>
      </c>
      <c r="BR117" s="926"/>
      <c r="BS117" s="926"/>
      <c r="BT117" s="926"/>
      <c r="BU117" s="926"/>
      <c r="BV117" s="926" t="s">
        <v>121</v>
      </c>
      <c r="BW117" s="926"/>
      <c r="BX117" s="926"/>
      <c r="BY117" s="926"/>
      <c r="BZ117" s="926"/>
      <c r="CA117" s="926" t="s">
        <v>121</v>
      </c>
      <c r="CB117" s="926"/>
      <c r="CC117" s="926"/>
      <c r="CD117" s="926"/>
      <c r="CE117" s="926"/>
      <c r="CF117" s="920" t="s">
        <v>121</v>
      </c>
      <c r="CG117" s="921"/>
      <c r="CH117" s="921"/>
      <c r="CI117" s="921"/>
      <c r="CJ117" s="921"/>
      <c r="CK117" s="948"/>
      <c r="CL117" s="949"/>
      <c r="CM117" s="922" t="s">
        <v>443</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121</v>
      </c>
      <c r="DH117" s="959"/>
      <c r="DI117" s="959"/>
      <c r="DJ117" s="959"/>
      <c r="DK117" s="960"/>
      <c r="DL117" s="961" t="s">
        <v>121</v>
      </c>
      <c r="DM117" s="959"/>
      <c r="DN117" s="959"/>
      <c r="DO117" s="959"/>
      <c r="DP117" s="960"/>
      <c r="DQ117" s="961" t="s">
        <v>121</v>
      </c>
      <c r="DR117" s="959"/>
      <c r="DS117" s="959"/>
      <c r="DT117" s="959"/>
      <c r="DU117" s="960"/>
      <c r="DV117" s="962" t="s">
        <v>121</v>
      </c>
      <c r="DW117" s="963"/>
      <c r="DX117" s="963"/>
      <c r="DY117" s="963"/>
      <c r="DZ117" s="964"/>
    </row>
    <row r="118" spans="1:130" s="218" customFormat="1" ht="26.25" customHeight="1" x14ac:dyDescent="0.15">
      <c r="A118" s="912" t="s">
        <v>417</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414</v>
      </c>
      <c r="AB118" s="893"/>
      <c r="AC118" s="893"/>
      <c r="AD118" s="893"/>
      <c r="AE118" s="894"/>
      <c r="AF118" s="892" t="s">
        <v>415</v>
      </c>
      <c r="AG118" s="893"/>
      <c r="AH118" s="893"/>
      <c r="AI118" s="893"/>
      <c r="AJ118" s="894"/>
      <c r="AK118" s="892" t="s">
        <v>294</v>
      </c>
      <c r="AL118" s="893"/>
      <c r="AM118" s="893"/>
      <c r="AN118" s="893"/>
      <c r="AO118" s="894"/>
      <c r="AP118" s="970" t="s">
        <v>416</v>
      </c>
      <c r="AQ118" s="971"/>
      <c r="AR118" s="971"/>
      <c r="AS118" s="971"/>
      <c r="AT118" s="972"/>
      <c r="AU118" s="908"/>
      <c r="AV118" s="909"/>
      <c r="AW118" s="909"/>
      <c r="AX118" s="909"/>
      <c r="AY118" s="909"/>
      <c r="AZ118" s="973" t="s">
        <v>444</v>
      </c>
      <c r="BA118" s="965"/>
      <c r="BB118" s="965"/>
      <c r="BC118" s="965"/>
      <c r="BD118" s="965"/>
      <c r="BE118" s="965"/>
      <c r="BF118" s="965"/>
      <c r="BG118" s="965"/>
      <c r="BH118" s="965"/>
      <c r="BI118" s="965"/>
      <c r="BJ118" s="965"/>
      <c r="BK118" s="965"/>
      <c r="BL118" s="965"/>
      <c r="BM118" s="965"/>
      <c r="BN118" s="965"/>
      <c r="BO118" s="965"/>
      <c r="BP118" s="966"/>
      <c r="BQ118" s="999" t="s">
        <v>121</v>
      </c>
      <c r="BR118" s="1000"/>
      <c r="BS118" s="1000"/>
      <c r="BT118" s="1000"/>
      <c r="BU118" s="1000"/>
      <c r="BV118" s="1000" t="s">
        <v>121</v>
      </c>
      <c r="BW118" s="1000"/>
      <c r="BX118" s="1000"/>
      <c r="BY118" s="1000"/>
      <c r="BZ118" s="1000"/>
      <c r="CA118" s="1000" t="s">
        <v>121</v>
      </c>
      <c r="CB118" s="1000"/>
      <c r="CC118" s="1000"/>
      <c r="CD118" s="1000"/>
      <c r="CE118" s="1000"/>
      <c r="CF118" s="920" t="s">
        <v>121</v>
      </c>
      <c r="CG118" s="921"/>
      <c r="CH118" s="921"/>
      <c r="CI118" s="921"/>
      <c r="CJ118" s="921"/>
      <c r="CK118" s="948"/>
      <c r="CL118" s="949"/>
      <c r="CM118" s="922" t="s">
        <v>445</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121</v>
      </c>
      <c r="DH118" s="959"/>
      <c r="DI118" s="959"/>
      <c r="DJ118" s="959"/>
      <c r="DK118" s="960"/>
      <c r="DL118" s="961" t="s">
        <v>121</v>
      </c>
      <c r="DM118" s="959"/>
      <c r="DN118" s="959"/>
      <c r="DO118" s="959"/>
      <c r="DP118" s="960"/>
      <c r="DQ118" s="961" t="s">
        <v>121</v>
      </c>
      <c r="DR118" s="959"/>
      <c r="DS118" s="959"/>
      <c r="DT118" s="959"/>
      <c r="DU118" s="960"/>
      <c r="DV118" s="962" t="s">
        <v>121</v>
      </c>
      <c r="DW118" s="963"/>
      <c r="DX118" s="963"/>
      <c r="DY118" s="963"/>
      <c r="DZ118" s="964"/>
    </row>
    <row r="119" spans="1:130" s="218" customFormat="1" ht="26.25" customHeight="1" x14ac:dyDescent="0.15">
      <c r="A119" s="1057" t="s">
        <v>420</v>
      </c>
      <c r="B119" s="947"/>
      <c r="C119" s="929" t="s">
        <v>421</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121</v>
      </c>
      <c r="AB119" s="900"/>
      <c r="AC119" s="900"/>
      <c r="AD119" s="900"/>
      <c r="AE119" s="901"/>
      <c r="AF119" s="902" t="s">
        <v>121</v>
      </c>
      <c r="AG119" s="900"/>
      <c r="AH119" s="900"/>
      <c r="AI119" s="900"/>
      <c r="AJ119" s="901"/>
      <c r="AK119" s="902" t="s">
        <v>121</v>
      </c>
      <c r="AL119" s="900"/>
      <c r="AM119" s="900"/>
      <c r="AN119" s="900"/>
      <c r="AO119" s="901"/>
      <c r="AP119" s="903" t="s">
        <v>121</v>
      </c>
      <c r="AQ119" s="904"/>
      <c r="AR119" s="904"/>
      <c r="AS119" s="904"/>
      <c r="AT119" s="905"/>
      <c r="AU119" s="910"/>
      <c r="AV119" s="911"/>
      <c r="AW119" s="911"/>
      <c r="AX119" s="911"/>
      <c r="AY119" s="911"/>
      <c r="AZ119" s="236" t="s">
        <v>177</v>
      </c>
      <c r="BA119" s="236"/>
      <c r="BB119" s="236"/>
      <c r="BC119" s="236"/>
      <c r="BD119" s="236"/>
      <c r="BE119" s="236"/>
      <c r="BF119" s="236"/>
      <c r="BG119" s="236"/>
      <c r="BH119" s="236"/>
      <c r="BI119" s="236"/>
      <c r="BJ119" s="236"/>
      <c r="BK119" s="236"/>
      <c r="BL119" s="236"/>
      <c r="BM119" s="236"/>
      <c r="BN119" s="236"/>
      <c r="BO119" s="977" t="s">
        <v>446</v>
      </c>
      <c r="BP119" s="1005"/>
      <c r="BQ119" s="999">
        <v>16939767</v>
      </c>
      <c r="BR119" s="1000"/>
      <c r="BS119" s="1000"/>
      <c r="BT119" s="1000"/>
      <c r="BU119" s="1000"/>
      <c r="BV119" s="1000">
        <v>14774451</v>
      </c>
      <c r="BW119" s="1000"/>
      <c r="BX119" s="1000"/>
      <c r="BY119" s="1000"/>
      <c r="BZ119" s="1000"/>
      <c r="CA119" s="1000">
        <v>14283010</v>
      </c>
      <c r="CB119" s="1000"/>
      <c r="CC119" s="1000"/>
      <c r="CD119" s="1000"/>
      <c r="CE119" s="1000"/>
      <c r="CF119" s="1001"/>
      <c r="CG119" s="1002"/>
      <c r="CH119" s="1002"/>
      <c r="CI119" s="1002"/>
      <c r="CJ119" s="1003"/>
      <c r="CK119" s="950"/>
      <c r="CL119" s="951"/>
      <c r="CM119" s="973" t="s">
        <v>447</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121</v>
      </c>
      <c r="DH119" s="986"/>
      <c r="DI119" s="986"/>
      <c r="DJ119" s="986"/>
      <c r="DK119" s="987"/>
      <c r="DL119" s="985" t="s">
        <v>121</v>
      </c>
      <c r="DM119" s="986"/>
      <c r="DN119" s="986"/>
      <c r="DO119" s="986"/>
      <c r="DP119" s="987"/>
      <c r="DQ119" s="985" t="s">
        <v>121</v>
      </c>
      <c r="DR119" s="986"/>
      <c r="DS119" s="986"/>
      <c r="DT119" s="986"/>
      <c r="DU119" s="987"/>
      <c r="DV119" s="988" t="s">
        <v>121</v>
      </c>
      <c r="DW119" s="989"/>
      <c r="DX119" s="989"/>
      <c r="DY119" s="989"/>
      <c r="DZ119" s="990"/>
    </row>
    <row r="120" spans="1:130" s="218" customFormat="1" ht="26.25" customHeight="1" x14ac:dyDescent="0.15">
      <c r="A120" s="1058"/>
      <c r="B120" s="949"/>
      <c r="C120" s="922" t="s">
        <v>424</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121</v>
      </c>
      <c r="AB120" s="959"/>
      <c r="AC120" s="959"/>
      <c r="AD120" s="959"/>
      <c r="AE120" s="960"/>
      <c r="AF120" s="961" t="s">
        <v>121</v>
      </c>
      <c r="AG120" s="959"/>
      <c r="AH120" s="959"/>
      <c r="AI120" s="959"/>
      <c r="AJ120" s="960"/>
      <c r="AK120" s="961" t="s">
        <v>121</v>
      </c>
      <c r="AL120" s="959"/>
      <c r="AM120" s="959"/>
      <c r="AN120" s="959"/>
      <c r="AO120" s="960"/>
      <c r="AP120" s="962" t="s">
        <v>121</v>
      </c>
      <c r="AQ120" s="963"/>
      <c r="AR120" s="963"/>
      <c r="AS120" s="963"/>
      <c r="AT120" s="964"/>
      <c r="AU120" s="991" t="s">
        <v>448</v>
      </c>
      <c r="AV120" s="992"/>
      <c r="AW120" s="992"/>
      <c r="AX120" s="992"/>
      <c r="AY120" s="993"/>
      <c r="AZ120" s="929" t="s">
        <v>449</v>
      </c>
      <c r="BA120" s="897"/>
      <c r="BB120" s="897"/>
      <c r="BC120" s="897"/>
      <c r="BD120" s="897"/>
      <c r="BE120" s="897"/>
      <c r="BF120" s="897"/>
      <c r="BG120" s="897"/>
      <c r="BH120" s="897"/>
      <c r="BI120" s="897"/>
      <c r="BJ120" s="897"/>
      <c r="BK120" s="897"/>
      <c r="BL120" s="897"/>
      <c r="BM120" s="897"/>
      <c r="BN120" s="897"/>
      <c r="BO120" s="897"/>
      <c r="BP120" s="898"/>
      <c r="BQ120" s="930">
        <v>9955062</v>
      </c>
      <c r="BR120" s="931"/>
      <c r="BS120" s="931"/>
      <c r="BT120" s="931"/>
      <c r="BU120" s="931"/>
      <c r="BV120" s="931">
        <v>9438475</v>
      </c>
      <c r="BW120" s="931"/>
      <c r="BX120" s="931"/>
      <c r="BY120" s="931"/>
      <c r="BZ120" s="931"/>
      <c r="CA120" s="931">
        <v>9831479</v>
      </c>
      <c r="CB120" s="931"/>
      <c r="CC120" s="931"/>
      <c r="CD120" s="931"/>
      <c r="CE120" s="931"/>
      <c r="CF120" s="944">
        <v>135.9</v>
      </c>
      <c r="CG120" s="945"/>
      <c r="CH120" s="945"/>
      <c r="CI120" s="945"/>
      <c r="CJ120" s="945"/>
      <c r="CK120" s="1006" t="s">
        <v>450</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5521327</v>
      </c>
      <c r="DH120" s="931"/>
      <c r="DI120" s="931"/>
      <c r="DJ120" s="931"/>
      <c r="DK120" s="931"/>
      <c r="DL120" s="931">
        <v>5273420</v>
      </c>
      <c r="DM120" s="931"/>
      <c r="DN120" s="931"/>
      <c r="DO120" s="931"/>
      <c r="DP120" s="931"/>
      <c r="DQ120" s="931">
        <v>5185170</v>
      </c>
      <c r="DR120" s="931"/>
      <c r="DS120" s="931"/>
      <c r="DT120" s="931"/>
      <c r="DU120" s="931"/>
      <c r="DV120" s="932">
        <v>71.7</v>
      </c>
      <c r="DW120" s="932"/>
      <c r="DX120" s="932"/>
      <c r="DY120" s="932"/>
      <c r="DZ120" s="933"/>
    </row>
    <row r="121" spans="1:130" s="218" customFormat="1" ht="26.25" customHeight="1" x14ac:dyDescent="0.15">
      <c r="A121" s="1058"/>
      <c r="B121" s="949"/>
      <c r="C121" s="974" t="s">
        <v>451</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121</v>
      </c>
      <c r="AB121" s="959"/>
      <c r="AC121" s="959"/>
      <c r="AD121" s="959"/>
      <c r="AE121" s="960"/>
      <c r="AF121" s="961" t="s">
        <v>121</v>
      </c>
      <c r="AG121" s="959"/>
      <c r="AH121" s="959"/>
      <c r="AI121" s="959"/>
      <c r="AJ121" s="960"/>
      <c r="AK121" s="961" t="s">
        <v>121</v>
      </c>
      <c r="AL121" s="959"/>
      <c r="AM121" s="959"/>
      <c r="AN121" s="959"/>
      <c r="AO121" s="960"/>
      <c r="AP121" s="962" t="s">
        <v>121</v>
      </c>
      <c r="AQ121" s="963"/>
      <c r="AR121" s="963"/>
      <c r="AS121" s="963"/>
      <c r="AT121" s="964"/>
      <c r="AU121" s="994"/>
      <c r="AV121" s="995"/>
      <c r="AW121" s="995"/>
      <c r="AX121" s="995"/>
      <c r="AY121" s="996"/>
      <c r="AZ121" s="922" t="s">
        <v>452</v>
      </c>
      <c r="BA121" s="923"/>
      <c r="BB121" s="923"/>
      <c r="BC121" s="923"/>
      <c r="BD121" s="923"/>
      <c r="BE121" s="923"/>
      <c r="BF121" s="923"/>
      <c r="BG121" s="923"/>
      <c r="BH121" s="923"/>
      <c r="BI121" s="923"/>
      <c r="BJ121" s="923"/>
      <c r="BK121" s="923"/>
      <c r="BL121" s="923"/>
      <c r="BM121" s="923"/>
      <c r="BN121" s="923"/>
      <c r="BO121" s="923"/>
      <c r="BP121" s="924"/>
      <c r="BQ121" s="925">
        <v>2422335</v>
      </c>
      <c r="BR121" s="926"/>
      <c r="BS121" s="926"/>
      <c r="BT121" s="926"/>
      <c r="BU121" s="926"/>
      <c r="BV121" s="926">
        <v>2003780</v>
      </c>
      <c r="BW121" s="926"/>
      <c r="BX121" s="926"/>
      <c r="BY121" s="926"/>
      <c r="BZ121" s="926"/>
      <c r="CA121" s="926">
        <v>1888062</v>
      </c>
      <c r="CB121" s="926"/>
      <c r="CC121" s="926"/>
      <c r="CD121" s="926"/>
      <c r="CE121" s="926"/>
      <c r="CF121" s="920">
        <v>26.1</v>
      </c>
      <c r="CG121" s="921"/>
      <c r="CH121" s="921"/>
      <c r="CI121" s="921"/>
      <c r="CJ121" s="921"/>
      <c r="CK121" s="1009"/>
      <c r="CL121" s="1010"/>
      <c r="CM121" s="1010"/>
      <c r="CN121" s="1010"/>
      <c r="CO121" s="1011"/>
      <c r="CP121" s="1019" t="s">
        <v>394</v>
      </c>
      <c r="CQ121" s="1020"/>
      <c r="CR121" s="1020"/>
      <c r="CS121" s="1020"/>
      <c r="CT121" s="1020"/>
      <c r="CU121" s="1020"/>
      <c r="CV121" s="1020"/>
      <c r="CW121" s="1020"/>
      <c r="CX121" s="1020"/>
      <c r="CY121" s="1020"/>
      <c r="CZ121" s="1020"/>
      <c r="DA121" s="1020"/>
      <c r="DB121" s="1020"/>
      <c r="DC121" s="1020"/>
      <c r="DD121" s="1020"/>
      <c r="DE121" s="1020"/>
      <c r="DF121" s="1021"/>
      <c r="DG121" s="925">
        <v>6706</v>
      </c>
      <c r="DH121" s="926"/>
      <c r="DI121" s="926"/>
      <c r="DJ121" s="926"/>
      <c r="DK121" s="926"/>
      <c r="DL121" s="926">
        <v>4524</v>
      </c>
      <c r="DM121" s="926"/>
      <c r="DN121" s="926"/>
      <c r="DO121" s="926"/>
      <c r="DP121" s="926"/>
      <c r="DQ121" s="926">
        <v>9162</v>
      </c>
      <c r="DR121" s="926"/>
      <c r="DS121" s="926"/>
      <c r="DT121" s="926"/>
      <c r="DU121" s="926"/>
      <c r="DV121" s="927">
        <v>0.1</v>
      </c>
      <c r="DW121" s="927"/>
      <c r="DX121" s="927"/>
      <c r="DY121" s="927"/>
      <c r="DZ121" s="928"/>
    </row>
    <row r="122" spans="1:130" s="218" customFormat="1" ht="26.25" customHeight="1" x14ac:dyDescent="0.15">
      <c r="A122" s="1058"/>
      <c r="B122" s="949"/>
      <c r="C122" s="922" t="s">
        <v>434</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121</v>
      </c>
      <c r="AB122" s="959"/>
      <c r="AC122" s="959"/>
      <c r="AD122" s="959"/>
      <c r="AE122" s="960"/>
      <c r="AF122" s="961" t="s">
        <v>121</v>
      </c>
      <c r="AG122" s="959"/>
      <c r="AH122" s="959"/>
      <c r="AI122" s="959"/>
      <c r="AJ122" s="960"/>
      <c r="AK122" s="961" t="s">
        <v>121</v>
      </c>
      <c r="AL122" s="959"/>
      <c r="AM122" s="959"/>
      <c r="AN122" s="959"/>
      <c r="AO122" s="960"/>
      <c r="AP122" s="962" t="s">
        <v>121</v>
      </c>
      <c r="AQ122" s="963"/>
      <c r="AR122" s="963"/>
      <c r="AS122" s="963"/>
      <c r="AT122" s="964"/>
      <c r="AU122" s="994"/>
      <c r="AV122" s="995"/>
      <c r="AW122" s="995"/>
      <c r="AX122" s="995"/>
      <c r="AY122" s="996"/>
      <c r="AZ122" s="973" t="s">
        <v>453</v>
      </c>
      <c r="BA122" s="965"/>
      <c r="BB122" s="965"/>
      <c r="BC122" s="965"/>
      <c r="BD122" s="965"/>
      <c r="BE122" s="965"/>
      <c r="BF122" s="965"/>
      <c r="BG122" s="965"/>
      <c r="BH122" s="965"/>
      <c r="BI122" s="965"/>
      <c r="BJ122" s="965"/>
      <c r="BK122" s="965"/>
      <c r="BL122" s="965"/>
      <c r="BM122" s="965"/>
      <c r="BN122" s="965"/>
      <c r="BO122" s="965"/>
      <c r="BP122" s="966"/>
      <c r="BQ122" s="999">
        <v>10336553</v>
      </c>
      <c r="BR122" s="1000"/>
      <c r="BS122" s="1000"/>
      <c r="BT122" s="1000"/>
      <c r="BU122" s="1000"/>
      <c r="BV122" s="1000">
        <v>9937036</v>
      </c>
      <c r="BW122" s="1000"/>
      <c r="BX122" s="1000"/>
      <c r="BY122" s="1000"/>
      <c r="BZ122" s="1000"/>
      <c r="CA122" s="1000">
        <v>9326881</v>
      </c>
      <c r="CB122" s="1000"/>
      <c r="CC122" s="1000"/>
      <c r="CD122" s="1000"/>
      <c r="CE122" s="1000"/>
      <c r="CF122" s="1017">
        <v>128.9</v>
      </c>
      <c r="CG122" s="1018"/>
      <c r="CH122" s="1018"/>
      <c r="CI122" s="1018"/>
      <c r="CJ122" s="1018"/>
      <c r="CK122" s="1009"/>
      <c r="CL122" s="1010"/>
      <c r="CM122" s="1010"/>
      <c r="CN122" s="1010"/>
      <c r="CO122" s="1011"/>
      <c r="CP122" s="1019" t="s">
        <v>397</v>
      </c>
      <c r="CQ122" s="1020"/>
      <c r="CR122" s="1020"/>
      <c r="CS122" s="1020"/>
      <c r="CT122" s="1020"/>
      <c r="CU122" s="1020"/>
      <c r="CV122" s="1020"/>
      <c r="CW122" s="1020"/>
      <c r="CX122" s="1020"/>
      <c r="CY122" s="1020"/>
      <c r="CZ122" s="1020"/>
      <c r="DA122" s="1020"/>
      <c r="DB122" s="1020"/>
      <c r="DC122" s="1020"/>
      <c r="DD122" s="1020"/>
      <c r="DE122" s="1020"/>
      <c r="DF122" s="1021"/>
      <c r="DG122" s="925" t="s">
        <v>121</v>
      </c>
      <c r="DH122" s="926"/>
      <c r="DI122" s="926"/>
      <c r="DJ122" s="926"/>
      <c r="DK122" s="926"/>
      <c r="DL122" s="926" t="s">
        <v>121</v>
      </c>
      <c r="DM122" s="926"/>
      <c r="DN122" s="926"/>
      <c r="DO122" s="926"/>
      <c r="DP122" s="926"/>
      <c r="DQ122" s="926" t="s">
        <v>121</v>
      </c>
      <c r="DR122" s="926"/>
      <c r="DS122" s="926"/>
      <c r="DT122" s="926"/>
      <c r="DU122" s="926"/>
      <c r="DV122" s="927" t="s">
        <v>121</v>
      </c>
      <c r="DW122" s="927"/>
      <c r="DX122" s="927"/>
      <c r="DY122" s="927"/>
      <c r="DZ122" s="928"/>
    </row>
    <row r="123" spans="1:130" s="218" customFormat="1" ht="26.25" customHeight="1" x14ac:dyDescent="0.15">
      <c r="A123" s="1058"/>
      <c r="B123" s="949"/>
      <c r="C123" s="922" t="s">
        <v>440</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121</v>
      </c>
      <c r="AB123" s="959"/>
      <c r="AC123" s="959"/>
      <c r="AD123" s="959"/>
      <c r="AE123" s="960"/>
      <c r="AF123" s="961" t="s">
        <v>121</v>
      </c>
      <c r="AG123" s="959"/>
      <c r="AH123" s="959"/>
      <c r="AI123" s="959"/>
      <c r="AJ123" s="960"/>
      <c r="AK123" s="961" t="s">
        <v>121</v>
      </c>
      <c r="AL123" s="959"/>
      <c r="AM123" s="959"/>
      <c r="AN123" s="959"/>
      <c r="AO123" s="960"/>
      <c r="AP123" s="962" t="s">
        <v>121</v>
      </c>
      <c r="AQ123" s="963"/>
      <c r="AR123" s="963"/>
      <c r="AS123" s="963"/>
      <c r="AT123" s="964"/>
      <c r="AU123" s="997"/>
      <c r="AV123" s="998"/>
      <c r="AW123" s="998"/>
      <c r="AX123" s="998"/>
      <c r="AY123" s="998"/>
      <c r="AZ123" s="236" t="s">
        <v>177</v>
      </c>
      <c r="BA123" s="236"/>
      <c r="BB123" s="236"/>
      <c r="BC123" s="236"/>
      <c r="BD123" s="236"/>
      <c r="BE123" s="236"/>
      <c r="BF123" s="236"/>
      <c r="BG123" s="236"/>
      <c r="BH123" s="236"/>
      <c r="BI123" s="236"/>
      <c r="BJ123" s="236"/>
      <c r="BK123" s="236"/>
      <c r="BL123" s="236"/>
      <c r="BM123" s="236"/>
      <c r="BN123" s="236"/>
      <c r="BO123" s="977" t="s">
        <v>454</v>
      </c>
      <c r="BP123" s="1005"/>
      <c r="BQ123" s="1064">
        <v>22713950</v>
      </c>
      <c r="BR123" s="1031"/>
      <c r="BS123" s="1031"/>
      <c r="BT123" s="1031"/>
      <c r="BU123" s="1031"/>
      <c r="BV123" s="1031">
        <v>21379291</v>
      </c>
      <c r="BW123" s="1031"/>
      <c r="BX123" s="1031"/>
      <c r="BY123" s="1031"/>
      <c r="BZ123" s="1031"/>
      <c r="CA123" s="1031">
        <v>21046422</v>
      </c>
      <c r="CB123" s="1031"/>
      <c r="CC123" s="1031"/>
      <c r="CD123" s="1031"/>
      <c r="CE123" s="1031"/>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t="s">
        <v>121</v>
      </c>
      <c r="DH123" s="959"/>
      <c r="DI123" s="959"/>
      <c r="DJ123" s="959"/>
      <c r="DK123" s="960"/>
      <c r="DL123" s="961" t="s">
        <v>121</v>
      </c>
      <c r="DM123" s="959"/>
      <c r="DN123" s="959"/>
      <c r="DO123" s="959"/>
      <c r="DP123" s="960"/>
      <c r="DQ123" s="961" t="s">
        <v>121</v>
      </c>
      <c r="DR123" s="959"/>
      <c r="DS123" s="959"/>
      <c r="DT123" s="959"/>
      <c r="DU123" s="960"/>
      <c r="DV123" s="962" t="s">
        <v>121</v>
      </c>
      <c r="DW123" s="963"/>
      <c r="DX123" s="963"/>
      <c r="DY123" s="963"/>
      <c r="DZ123" s="964"/>
    </row>
    <row r="124" spans="1:130" s="218" customFormat="1" ht="26.25" customHeight="1" thickBot="1" x14ac:dyDescent="0.2">
      <c r="A124" s="1058"/>
      <c r="B124" s="949"/>
      <c r="C124" s="922" t="s">
        <v>443</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121</v>
      </c>
      <c r="AB124" s="959"/>
      <c r="AC124" s="959"/>
      <c r="AD124" s="959"/>
      <c r="AE124" s="960"/>
      <c r="AF124" s="961" t="s">
        <v>121</v>
      </c>
      <c r="AG124" s="959"/>
      <c r="AH124" s="959"/>
      <c r="AI124" s="959"/>
      <c r="AJ124" s="960"/>
      <c r="AK124" s="961" t="s">
        <v>121</v>
      </c>
      <c r="AL124" s="959"/>
      <c r="AM124" s="959"/>
      <c r="AN124" s="959"/>
      <c r="AO124" s="960"/>
      <c r="AP124" s="962" t="s">
        <v>121</v>
      </c>
      <c r="AQ124" s="963"/>
      <c r="AR124" s="963"/>
      <c r="AS124" s="963"/>
      <c r="AT124" s="964"/>
      <c r="AU124" s="1060" t="s">
        <v>455</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121</v>
      </c>
      <c r="BR124" s="1027"/>
      <c r="BS124" s="1027"/>
      <c r="BT124" s="1027"/>
      <c r="BU124" s="1027"/>
      <c r="BV124" s="1027" t="s">
        <v>121</v>
      </c>
      <c r="BW124" s="1027"/>
      <c r="BX124" s="1027"/>
      <c r="BY124" s="1027"/>
      <c r="BZ124" s="1027"/>
      <c r="CA124" s="1027" t="s">
        <v>121</v>
      </c>
      <c r="CB124" s="1027"/>
      <c r="CC124" s="1027"/>
      <c r="CD124" s="1027"/>
      <c r="CE124" s="1027"/>
      <c r="CF124" s="1028"/>
      <c r="CG124" s="1029"/>
      <c r="CH124" s="1029"/>
      <c r="CI124" s="1029"/>
      <c r="CJ124" s="1030"/>
      <c r="CK124" s="1012"/>
      <c r="CL124" s="1012"/>
      <c r="CM124" s="1012"/>
      <c r="CN124" s="1012"/>
      <c r="CO124" s="1013"/>
      <c r="CP124" s="1019" t="s">
        <v>456</v>
      </c>
      <c r="CQ124" s="1020"/>
      <c r="CR124" s="1020"/>
      <c r="CS124" s="1020"/>
      <c r="CT124" s="1020"/>
      <c r="CU124" s="1020"/>
      <c r="CV124" s="1020"/>
      <c r="CW124" s="1020"/>
      <c r="CX124" s="1020"/>
      <c r="CY124" s="1020"/>
      <c r="CZ124" s="1020"/>
      <c r="DA124" s="1020"/>
      <c r="DB124" s="1020"/>
      <c r="DC124" s="1020"/>
      <c r="DD124" s="1020"/>
      <c r="DE124" s="1020"/>
      <c r="DF124" s="1021"/>
      <c r="DG124" s="1004" t="s">
        <v>121</v>
      </c>
      <c r="DH124" s="986"/>
      <c r="DI124" s="986"/>
      <c r="DJ124" s="986"/>
      <c r="DK124" s="987"/>
      <c r="DL124" s="985" t="s">
        <v>121</v>
      </c>
      <c r="DM124" s="986"/>
      <c r="DN124" s="986"/>
      <c r="DO124" s="986"/>
      <c r="DP124" s="987"/>
      <c r="DQ124" s="985" t="s">
        <v>121</v>
      </c>
      <c r="DR124" s="986"/>
      <c r="DS124" s="986"/>
      <c r="DT124" s="986"/>
      <c r="DU124" s="987"/>
      <c r="DV124" s="988" t="s">
        <v>121</v>
      </c>
      <c r="DW124" s="989"/>
      <c r="DX124" s="989"/>
      <c r="DY124" s="989"/>
      <c r="DZ124" s="990"/>
    </row>
    <row r="125" spans="1:130" s="218" customFormat="1" ht="26.25" customHeight="1" x14ac:dyDescent="0.15">
      <c r="A125" s="1058"/>
      <c r="B125" s="949"/>
      <c r="C125" s="922" t="s">
        <v>445</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121</v>
      </c>
      <c r="AB125" s="959"/>
      <c r="AC125" s="959"/>
      <c r="AD125" s="959"/>
      <c r="AE125" s="960"/>
      <c r="AF125" s="961" t="s">
        <v>121</v>
      </c>
      <c r="AG125" s="959"/>
      <c r="AH125" s="959"/>
      <c r="AI125" s="959"/>
      <c r="AJ125" s="960"/>
      <c r="AK125" s="961" t="s">
        <v>121</v>
      </c>
      <c r="AL125" s="959"/>
      <c r="AM125" s="959"/>
      <c r="AN125" s="959"/>
      <c r="AO125" s="960"/>
      <c r="AP125" s="962" t="s">
        <v>121</v>
      </c>
      <c r="AQ125" s="963"/>
      <c r="AR125" s="963"/>
      <c r="AS125" s="963"/>
      <c r="AT125" s="964"/>
      <c r="AU125" s="362"/>
      <c r="AV125" s="363"/>
      <c r="AW125" s="363"/>
      <c r="AX125" s="363"/>
      <c r="AY125" s="363"/>
      <c r="AZ125" s="363"/>
      <c r="BA125" s="363"/>
      <c r="BB125" s="363"/>
      <c r="BC125" s="363"/>
      <c r="BD125" s="363"/>
      <c r="BE125" s="363"/>
      <c r="BF125" s="363"/>
      <c r="BG125" s="363"/>
      <c r="BH125" s="363"/>
      <c r="BI125" s="363"/>
      <c r="BJ125" s="363"/>
      <c r="BK125" s="363"/>
      <c r="BL125" s="363"/>
      <c r="BM125" s="363"/>
      <c r="BN125" s="363"/>
      <c r="BO125" s="363"/>
      <c r="BP125" s="363"/>
      <c r="BQ125" s="361"/>
      <c r="BR125" s="361"/>
      <c r="BS125" s="361"/>
      <c r="BT125" s="361"/>
      <c r="BU125" s="361"/>
      <c r="BV125" s="361"/>
      <c r="BW125" s="361"/>
      <c r="BX125" s="361"/>
      <c r="BY125" s="361"/>
      <c r="BZ125" s="361"/>
      <c r="CA125" s="361"/>
      <c r="CB125" s="361"/>
      <c r="CC125" s="361"/>
      <c r="CD125" s="361"/>
      <c r="CE125" s="361"/>
      <c r="CF125" s="361"/>
      <c r="CG125" s="361"/>
      <c r="CH125" s="361"/>
      <c r="CI125" s="361"/>
      <c r="CJ125" s="237"/>
      <c r="CK125" s="1022" t="s">
        <v>457</v>
      </c>
      <c r="CL125" s="1007"/>
      <c r="CM125" s="1007"/>
      <c r="CN125" s="1007"/>
      <c r="CO125" s="1008"/>
      <c r="CP125" s="929" t="s">
        <v>458</v>
      </c>
      <c r="CQ125" s="897"/>
      <c r="CR125" s="897"/>
      <c r="CS125" s="897"/>
      <c r="CT125" s="897"/>
      <c r="CU125" s="897"/>
      <c r="CV125" s="897"/>
      <c r="CW125" s="897"/>
      <c r="CX125" s="897"/>
      <c r="CY125" s="897"/>
      <c r="CZ125" s="897"/>
      <c r="DA125" s="897"/>
      <c r="DB125" s="897"/>
      <c r="DC125" s="897"/>
      <c r="DD125" s="897"/>
      <c r="DE125" s="897"/>
      <c r="DF125" s="898"/>
      <c r="DG125" s="930" t="s">
        <v>121</v>
      </c>
      <c r="DH125" s="931"/>
      <c r="DI125" s="931"/>
      <c r="DJ125" s="931"/>
      <c r="DK125" s="931"/>
      <c r="DL125" s="931" t="s">
        <v>121</v>
      </c>
      <c r="DM125" s="931"/>
      <c r="DN125" s="931"/>
      <c r="DO125" s="931"/>
      <c r="DP125" s="931"/>
      <c r="DQ125" s="931" t="s">
        <v>121</v>
      </c>
      <c r="DR125" s="931"/>
      <c r="DS125" s="931"/>
      <c r="DT125" s="931"/>
      <c r="DU125" s="931"/>
      <c r="DV125" s="932" t="s">
        <v>121</v>
      </c>
      <c r="DW125" s="932"/>
      <c r="DX125" s="932"/>
      <c r="DY125" s="932"/>
      <c r="DZ125" s="933"/>
    </row>
    <row r="126" spans="1:130" s="218" customFormat="1" ht="26.25" customHeight="1" thickBot="1" x14ac:dyDescent="0.2">
      <c r="A126" s="1058"/>
      <c r="B126" s="949"/>
      <c r="C126" s="922" t="s">
        <v>447</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121</v>
      </c>
      <c r="AB126" s="959"/>
      <c r="AC126" s="959"/>
      <c r="AD126" s="959"/>
      <c r="AE126" s="960"/>
      <c r="AF126" s="961" t="s">
        <v>121</v>
      </c>
      <c r="AG126" s="959"/>
      <c r="AH126" s="959"/>
      <c r="AI126" s="959"/>
      <c r="AJ126" s="960"/>
      <c r="AK126" s="961" t="s">
        <v>121</v>
      </c>
      <c r="AL126" s="959"/>
      <c r="AM126" s="959"/>
      <c r="AN126" s="959"/>
      <c r="AO126" s="960"/>
      <c r="AP126" s="962" t="s">
        <v>121</v>
      </c>
      <c r="AQ126" s="963"/>
      <c r="AR126" s="963"/>
      <c r="AS126" s="963"/>
      <c r="AT126" s="964"/>
      <c r="AU126" s="361"/>
      <c r="AV126" s="361"/>
      <c r="AW126" s="361"/>
      <c r="AX126" s="361"/>
      <c r="AY126" s="361"/>
      <c r="AZ126" s="361"/>
      <c r="BA126" s="361"/>
      <c r="BB126" s="361"/>
      <c r="BC126" s="361"/>
      <c r="BD126" s="361"/>
      <c r="BE126" s="361"/>
      <c r="BF126" s="361"/>
      <c r="BG126" s="361"/>
      <c r="BH126" s="361"/>
      <c r="BI126" s="361"/>
      <c r="BJ126" s="361"/>
      <c r="BK126" s="361"/>
      <c r="BL126" s="361"/>
      <c r="BM126" s="361"/>
      <c r="BN126" s="361"/>
      <c r="BO126" s="361"/>
      <c r="BP126" s="361"/>
      <c r="BQ126" s="361"/>
      <c r="BR126" s="361"/>
      <c r="BS126" s="361"/>
      <c r="BT126" s="361"/>
      <c r="BU126" s="361"/>
      <c r="BV126" s="361"/>
      <c r="BW126" s="361"/>
      <c r="BX126" s="361"/>
      <c r="BY126" s="361"/>
      <c r="BZ126" s="361"/>
      <c r="CA126" s="361"/>
      <c r="CB126" s="361"/>
      <c r="CC126" s="361"/>
      <c r="CD126" s="238"/>
      <c r="CE126" s="238"/>
      <c r="CF126" s="238"/>
      <c r="CG126" s="361"/>
      <c r="CH126" s="361"/>
      <c r="CI126" s="361"/>
      <c r="CJ126" s="237"/>
      <c r="CK126" s="1023"/>
      <c r="CL126" s="1010"/>
      <c r="CM126" s="1010"/>
      <c r="CN126" s="1010"/>
      <c r="CO126" s="1011"/>
      <c r="CP126" s="922" t="s">
        <v>459</v>
      </c>
      <c r="CQ126" s="923"/>
      <c r="CR126" s="923"/>
      <c r="CS126" s="923"/>
      <c r="CT126" s="923"/>
      <c r="CU126" s="923"/>
      <c r="CV126" s="923"/>
      <c r="CW126" s="923"/>
      <c r="CX126" s="923"/>
      <c r="CY126" s="923"/>
      <c r="CZ126" s="923"/>
      <c r="DA126" s="923"/>
      <c r="DB126" s="923"/>
      <c r="DC126" s="923"/>
      <c r="DD126" s="923"/>
      <c r="DE126" s="923"/>
      <c r="DF126" s="924"/>
      <c r="DG126" s="925" t="s">
        <v>121</v>
      </c>
      <c r="DH126" s="926"/>
      <c r="DI126" s="926"/>
      <c r="DJ126" s="926"/>
      <c r="DK126" s="926"/>
      <c r="DL126" s="926" t="s">
        <v>121</v>
      </c>
      <c r="DM126" s="926"/>
      <c r="DN126" s="926"/>
      <c r="DO126" s="926"/>
      <c r="DP126" s="926"/>
      <c r="DQ126" s="926" t="s">
        <v>121</v>
      </c>
      <c r="DR126" s="926"/>
      <c r="DS126" s="926"/>
      <c r="DT126" s="926"/>
      <c r="DU126" s="926"/>
      <c r="DV126" s="927" t="s">
        <v>121</v>
      </c>
      <c r="DW126" s="927"/>
      <c r="DX126" s="927"/>
      <c r="DY126" s="927"/>
      <c r="DZ126" s="928"/>
    </row>
    <row r="127" spans="1:130" s="218" customFormat="1" ht="26.25" customHeight="1" x14ac:dyDescent="0.15">
      <c r="A127" s="1059"/>
      <c r="B127" s="951"/>
      <c r="C127" s="973" t="s">
        <v>460</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6</v>
      </c>
      <c r="AB127" s="959"/>
      <c r="AC127" s="959"/>
      <c r="AD127" s="959"/>
      <c r="AE127" s="960"/>
      <c r="AF127" s="961">
        <v>5</v>
      </c>
      <c r="AG127" s="959"/>
      <c r="AH127" s="959"/>
      <c r="AI127" s="959"/>
      <c r="AJ127" s="960"/>
      <c r="AK127" s="961">
        <v>4</v>
      </c>
      <c r="AL127" s="959"/>
      <c r="AM127" s="959"/>
      <c r="AN127" s="959"/>
      <c r="AO127" s="960"/>
      <c r="AP127" s="962">
        <v>0</v>
      </c>
      <c r="AQ127" s="963"/>
      <c r="AR127" s="963"/>
      <c r="AS127" s="963"/>
      <c r="AT127" s="964"/>
      <c r="AU127" s="361"/>
      <c r="AV127" s="361"/>
      <c r="AW127" s="361"/>
      <c r="AX127" s="1032" t="s">
        <v>461</v>
      </c>
      <c r="AY127" s="1033"/>
      <c r="AZ127" s="1033"/>
      <c r="BA127" s="1033"/>
      <c r="BB127" s="1033"/>
      <c r="BC127" s="1033"/>
      <c r="BD127" s="1033"/>
      <c r="BE127" s="1034"/>
      <c r="BF127" s="1035" t="s">
        <v>462</v>
      </c>
      <c r="BG127" s="1033"/>
      <c r="BH127" s="1033"/>
      <c r="BI127" s="1033"/>
      <c r="BJ127" s="1033"/>
      <c r="BK127" s="1033"/>
      <c r="BL127" s="1034"/>
      <c r="BM127" s="1035" t="s">
        <v>463</v>
      </c>
      <c r="BN127" s="1033"/>
      <c r="BO127" s="1033"/>
      <c r="BP127" s="1033"/>
      <c r="BQ127" s="1033"/>
      <c r="BR127" s="1033"/>
      <c r="BS127" s="1034"/>
      <c r="BT127" s="1035" t="s">
        <v>464</v>
      </c>
      <c r="BU127" s="1033"/>
      <c r="BV127" s="1033"/>
      <c r="BW127" s="1033"/>
      <c r="BX127" s="1033"/>
      <c r="BY127" s="1033"/>
      <c r="BZ127" s="1056"/>
      <c r="CA127" s="361"/>
      <c r="CB127" s="361"/>
      <c r="CC127" s="361"/>
      <c r="CD127" s="238"/>
      <c r="CE127" s="238"/>
      <c r="CF127" s="238"/>
      <c r="CG127" s="361"/>
      <c r="CH127" s="361"/>
      <c r="CI127" s="361"/>
      <c r="CJ127" s="237"/>
      <c r="CK127" s="1023"/>
      <c r="CL127" s="1010"/>
      <c r="CM127" s="1010"/>
      <c r="CN127" s="1010"/>
      <c r="CO127" s="1011"/>
      <c r="CP127" s="922" t="s">
        <v>465</v>
      </c>
      <c r="CQ127" s="923"/>
      <c r="CR127" s="923"/>
      <c r="CS127" s="923"/>
      <c r="CT127" s="923"/>
      <c r="CU127" s="923"/>
      <c r="CV127" s="923"/>
      <c r="CW127" s="923"/>
      <c r="CX127" s="923"/>
      <c r="CY127" s="923"/>
      <c r="CZ127" s="923"/>
      <c r="DA127" s="923"/>
      <c r="DB127" s="923"/>
      <c r="DC127" s="923"/>
      <c r="DD127" s="923"/>
      <c r="DE127" s="923"/>
      <c r="DF127" s="924"/>
      <c r="DG127" s="925" t="s">
        <v>121</v>
      </c>
      <c r="DH127" s="926"/>
      <c r="DI127" s="926"/>
      <c r="DJ127" s="926"/>
      <c r="DK127" s="926"/>
      <c r="DL127" s="926" t="s">
        <v>121</v>
      </c>
      <c r="DM127" s="926"/>
      <c r="DN127" s="926"/>
      <c r="DO127" s="926"/>
      <c r="DP127" s="926"/>
      <c r="DQ127" s="926" t="s">
        <v>121</v>
      </c>
      <c r="DR127" s="926"/>
      <c r="DS127" s="926"/>
      <c r="DT127" s="926"/>
      <c r="DU127" s="926"/>
      <c r="DV127" s="927" t="s">
        <v>121</v>
      </c>
      <c r="DW127" s="927"/>
      <c r="DX127" s="927"/>
      <c r="DY127" s="927"/>
      <c r="DZ127" s="928"/>
    </row>
    <row r="128" spans="1:130" s="218" customFormat="1" ht="26.25" customHeight="1" thickBot="1" x14ac:dyDescent="0.2">
      <c r="A128" s="1042" t="s">
        <v>466</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467</v>
      </c>
      <c r="X128" s="1044"/>
      <c r="Y128" s="1044"/>
      <c r="Z128" s="1045"/>
      <c r="AA128" s="1046">
        <v>256055</v>
      </c>
      <c r="AB128" s="1047"/>
      <c r="AC128" s="1047"/>
      <c r="AD128" s="1047"/>
      <c r="AE128" s="1048"/>
      <c r="AF128" s="1049">
        <v>192925</v>
      </c>
      <c r="AG128" s="1047"/>
      <c r="AH128" s="1047"/>
      <c r="AI128" s="1047"/>
      <c r="AJ128" s="1048"/>
      <c r="AK128" s="1049">
        <v>194750</v>
      </c>
      <c r="AL128" s="1047"/>
      <c r="AM128" s="1047"/>
      <c r="AN128" s="1047"/>
      <c r="AO128" s="1048"/>
      <c r="AP128" s="1050"/>
      <c r="AQ128" s="1051"/>
      <c r="AR128" s="1051"/>
      <c r="AS128" s="1051"/>
      <c r="AT128" s="1052"/>
      <c r="AU128" s="361"/>
      <c r="AV128" s="361"/>
      <c r="AW128" s="361"/>
      <c r="AX128" s="896" t="s">
        <v>468</v>
      </c>
      <c r="AY128" s="897"/>
      <c r="AZ128" s="897"/>
      <c r="BA128" s="897"/>
      <c r="BB128" s="897"/>
      <c r="BC128" s="897"/>
      <c r="BD128" s="897"/>
      <c r="BE128" s="898"/>
      <c r="BF128" s="1053" t="s">
        <v>121</v>
      </c>
      <c r="BG128" s="1054"/>
      <c r="BH128" s="1054"/>
      <c r="BI128" s="1054"/>
      <c r="BJ128" s="1054"/>
      <c r="BK128" s="1054"/>
      <c r="BL128" s="1055"/>
      <c r="BM128" s="1053">
        <v>13.73</v>
      </c>
      <c r="BN128" s="1054"/>
      <c r="BO128" s="1054"/>
      <c r="BP128" s="1054"/>
      <c r="BQ128" s="1054"/>
      <c r="BR128" s="1054"/>
      <c r="BS128" s="1055"/>
      <c r="BT128" s="1053">
        <v>20</v>
      </c>
      <c r="BU128" s="1054"/>
      <c r="BV128" s="1054"/>
      <c r="BW128" s="1054"/>
      <c r="BX128" s="1054"/>
      <c r="BY128" s="1054"/>
      <c r="BZ128" s="1076"/>
      <c r="CA128" s="238"/>
      <c r="CB128" s="238"/>
      <c r="CC128" s="238"/>
      <c r="CD128" s="238"/>
      <c r="CE128" s="238"/>
      <c r="CF128" s="238"/>
      <c r="CG128" s="361"/>
      <c r="CH128" s="361"/>
      <c r="CI128" s="361"/>
      <c r="CJ128" s="237"/>
      <c r="CK128" s="1024"/>
      <c r="CL128" s="1025"/>
      <c r="CM128" s="1025"/>
      <c r="CN128" s="1025"/>
      <c r="CO128" s="1026"/>
      <c r="CP128" s="1036" t="s">
        <v>469</v>
      </c>
      <c r="CQ128" s="726"/>
      <c r="CR128" s="726"/>
      <c r="CS128" s="726"/>
      <c r="CT128" s="726"/>
      <c r="CU128" s="726"/>
      <c r="CV128" s="726"/>
      <c r="CW128" s="726"/>
      <c r="CX128" s="726"/>
      <c r="CY128" s="726"/>
      <c r="CZ128" s="726"/>
      <c r="DA128" s="726"/>
      <c r="DB128" s="726"/>
      <c r="DC128" s="726"/>
      <c r="DD128" s="726"/>
      <c r="DE128" s="726"/>
      <c r="DF128" s="1037"/>
      <c r="DG128" s="1038">
        <v>3101</v>
      </c>
      <c r="DH128" s="1039"/>
      <c r="DI128" s="1039"/>
      <c r="DJ128" s="1039"/>
      <c r="DK128" s="1039"/>
      <c r="DL128" s="1039">
        <v>3688</v>
      </c>
      <c r="DM128" s="1039"/>
      <c r="DN128" s="1039"/>
      <c r="DO128" s="1039"/>
      <c r="DP128" s="1039"/>
      <c r="DQ128" s="1039" t="s">
        <v>121</v>
      </c>
      <c r="DR128" s="1039"/>
      <c r="DS128" s="1039"/>
      <c r="DT128" s="1039"/>
      <c r="DU128" s="1039"/>
      <c r="DV128" s="1040" t="s">
        <v>121</v>
      </c>
      <c r="DW128" s="1040"/>
      <c r="DX128" s="1040"/>
      <c r="DY128" s="1040"/>
      <c r="DZ128" s="1041"/>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470</v>
      </c>
      <c r="X129" s="1071"/>
      <c r="Y129" s="1071"/>
      <c r="Z129" s="1072"/>
      <c r="AA129" s="958">
        <v>7710250</v>
      </c>
      <c r="AB129" s="959"/>
      <c r="AC129" s="959"/>
      <c r="AD129" s="959"/>
      <c r="AE129" s="960"/>
      <c r="AF129" s="961">
        <v>7896855</v>
      </c>
      <c r="AG129" s="959"/>
      <c r="AH129" s="959"/>
      <c r="AI129" s="959"/>
      <c r="AJ129" s="960"/>
      <c r="AK129" s="961">
        <v>8074782</v>
      </c>
      <c r="AL129" s="959"/>
      <c r="AM129" s="959"/>
      <c r="AN129" s="959"/>
      <c r="AO129" s="960"/>
      <c r="AP129" s="1073"/>
      <c r="AQ129" s="1074"/>
      <c r="AR129" s="1074"/>
      <c r="AS129" s="1074"/>
      <c r="AT129" s="1075"/>
      <c r="AU129" s="220"/>
      <c r="AV129" s="220"/>
      <c r="AW129" s="220"/>
      <c r="AX129" s="1065" t="s">
        <v>471</v>
      </c>
      <c r="AY129" s="923"/>
      <c r="AZ129" s="923"/>
      <c r="BA129" s="923"/>
      <c r="BB129" s="923"/>
      <c r="BC129" s="923"/>
      <c r="BD129" s="923"/>
      <c r="BE129" s="924"/>
      <c r="BF129" s="1066" t="s">
        <v>121</v>
      </c>
      <c r="BG129" s="1067"/>
      <c r="BH129" s="1067"/>
      <c r="BI129" s="1067"/>
      <c r="BJ129" s="1067"/>
      <c r="BK129" s="1067"/>
      <c r="BL129" s="1068"/>
      <c r="BM129" s="1066">
        <v>18.73</v>
      </c>
      <c r="BN129" s="1067"/>
      <c r="BO129" s="1067"/>
      <c r="BP129" s="1067"/>
      <c r="BQ129" s="1067"/>
      <c r="BR129" s="1067"/>
      <c r="BS129" s="1068"/>
      <c r="BT129" s="1066">
        <v>30</v>
      </c>
      <c r="BU129" s="1067"/>
      <c r="BV129" s="1067"/>
      <c r="BW129" s="1067"/>
      <c r="BX129" s="1067"/>
      <c r="BY129" s="1067"/>
      <c r="BZ129" s="1069"/>
      <c r="CA129" s="239"/>
      <c r="CB129" s="239"/>
      <c r="CC129" s="239"/>
      <c r="CD129" s="239"/>
      <c r="CE129" s="239"/>
      <c r="CF129" s="239"/>
      <c r="CG129" s="239"/>
      <c r="CH129" s="239"/>
      <c r="CI129" s="239"/>
      <c r="CJ129" s="239"/>
      <c r="CK129" s="239"/>
      <c r="CL129" s="239"/>
      <c r="CM129" s="239"/>
      <c r="CN129" s="239"/>
      <c r="CO129" s="239"/>
      <c r="CP129" s="239"/>
      <c r="CQ129" s="239"/>
      <c r="CR129" s="239"/>
      <c r="CS129" s="239"/>
      <c r="CT129" s="239"/>
      <c r="CU129" s="239"/>
      <c r="CV129" s="239"/>
      <c r="CW129" s="239"/>
      <c r="CX129" s="239"/>
      <c r="CY129" s="239"/>
      <c r="CZ129" s="239"/>
      <c r="DA129" s="239"/>
      <c r="DB129" s="239"/>
      <c r="DC129" s="239"/>
      <c r="DD129" s="239"/>
      <c r="DE129" s="239"/>
      <c r="DF129" s="239"/>
      <c r="DG129" s="239"/>
      <c r="DH129" s="239"/>
      <c r="DI129" s="239"/>
      <c r="DJ129" s="239"/>
      <c r="DK129" s="239"/>
      <c r="DL129" s="239"/>
      <c r="DM129" s="239"/>
      <c r="DN129" s="239"/>
      <c r="DO129" s="239"/>
      <c r="DP129" s="220"/>
      <c r="DQ129" s="220"/>
      <c r="DR129" s="220"/>
      <c r="DS129" s="220"/>
      <c r="DT129" s="220"/>
      <c r="DU129" s="220"/>
      <c r="DV129" s="220"/>
      <c r="DW129" s="220"/>
      <c r="DX129" s="220"/>
      <c r="DY129" s="220"/>
      <c r="DZ129" s="220"/>
    </row>
    <row r="130" spans="1:131" s="218" customFormat="1" ht="26.25" customHeight="1" x14ac:dyDescent="0.15">
      <c r="A130" s="934" t="s">
        <v>472</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473</v>
      </c>
      <c r="X130" s="1071"/>
      <c r="Y130" s="1071"/>
      <c r="Z130" s="1072"/>
      <c r="AA130" s="958">
        <v>855129</v>
      </c>
      <c r="AB130" s="959"/>
      <c r="AC130" s="959"/>
      <c r="AD130" s="959"/>
      <c r="AE130" s="960"/>
      <c r="AF130" s="961">
        <v>875221</v>
      </c>
      <c r="AG130" s="959"/>
      <c r="AH130" s="959"/>
      <c r="AI130" s="959"/>
      <c r="AJ130" s="960"/>
      <c r="AK130" s="961">
        <v>838821</v>
      </c>
      <c r="AL130" s="959"/>
      <c r="AM130" s="959"/>
      <c r="AN130" s="959"/>
      <c r="AO130" s="960"/>
      <c r="AP130" s="1073"/>
      <c r="AQ130" s="1074"/>
      <c r="AR130" s="1074"/>
      <c r="AS130" s="1074"/>
      <c r="AT130" s="1075"/>
      <c r="AU130" s="220"/>
      <c r="AV130" s="220"/>
      <c r="AW130" s="220"/>
      <c r="AX130" s="1065" t="s">
        <v>474</v>
      </c>
      <c r="AY130" s="923"/>
      <c r="AZ130" s="923"/>
      <c r="BA130" s="923"/>
      <c r="BB130" s="923"/>
      <c r="BC130" s="923"/>
      <c r="BD130" s="923"/>
      <c r="BE130" s="924"/>
      <c r="BF130" s="1101">
        <v>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39"/>
      <c r="CB130" s="239"/>
      <c r="CC130" s="239"/>
      <c r="CD130" s="239"/>
      <c r="CE130" s="239"/>
      <c r="CF130" s="239"/>
      <c r="CG130" s="239"/>
      <c r="CH130" s="239"/>
      <c r="CI130" s="239"/>
      <c r="CJ130" s="239"/>
      <c r="CK130" s="239"/>
      <c r="CL130" s="239"/>
      <c r="CM130" s="239"/>
      <c r="CN130" s="239"/>
      <c r="CO130" s="239"/>
      <c r="CP130" s="239"/>
      <c r="CQ130" s="239"/>
      <c r="CR130" s="239"/>
      <c r="CS130" s="239"/>
      <c r="CT130" s="239"/>
      <c r="CU130" s="239"/>
      <c r="CV130" s="239"/>
      <c r="CW130" s="239"/>
      <c r="CX130" s="239"/>
      <c r="CY130" s="239"/>
      <c r="CZ130" s="239"/>
      <c r="DA130" s="239"/>
      <c r="DB130" s="239"/>
      <c r="DC130" s="239"/>
      <c r="DD130" s="239"/>
      <c r="DE130" s="239"/>
      <c r="DF130" s="239"/>
      <c r="DG130" s="239"/>
      <c r="DH130" s="239"/>
      <c r="DI130" s="239"/>
      <c r="DJ130" s="239"/>
      <c r="DK130" s="239"/>
      <c r="DL130" s="239"/>
      <c r="DM130" s="239"/>
      <c r="DN130" s="239"/>
      <c r="DO130" s="239"/>
      <c r="DP130" s="220"/>
      <c r="DQ130" s="220"/>
      <c r="DR130" s="220"/>
      <c r="DS130" s="220"/>
      <c r="DT130" s="220"/>
      <c r="DU130" s="220"/>
      <c r="DV130" s="220"/>
      <c r="DW130" s="220"/>
      <c r="DX130" s="220"/>
      <c r="DY130" s="220"/>
      <c r="DZ130" s="220"/>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475</v>
      </c>
      <c r="X131" s="1108"/>
      <c r="Y131" s="1108"/>
      <c r="Z131" s="1109"/>
      <c r="AA131" s="1004">
        <v>6855121</v>
      </c>
      <c r="AB131" s="986"/>
      <c r="AC131" s="986"/>
      <c r="AD131" s="986"/>
      <c r="AE131" s="987"/>
      <c r="AF131" s="985">
        <v>7021634</v>
      </c>
      <c r="AG131" s="986"/>
      <c r="AH131" s="986"/>
      <c r="AI131" s="986"/>
      <c r="AJ131" s="987"/>
      <c r="AK131" s="985">
        <v>7235961</v>
      </c>
      <c r="AL131" s="986"/>
      <c r="AM131" s="986"/>
      <c r="AN131" s="986"/>
      <c r="AO131" s="987"/>
      <c r="AP131" s="1110"/>
      <c r="AQ131" s="1111"/>
      <c r="AR131" s="1111"/>
      <c r="AS131" s="1111"/>
      <c r="AT131" s="1112"/>
      <c r="AU131" s="220"/>
      <c r="AV131" s="220"/>
      <c r="AW131" s="220"/>
      <c r="AX131" s="1083" t="s">
        <v>476</v>
      </c>
      <c r="AY131" s="726"/>
      <c r="AZ131" s="726"/>
      <c r="BA131" s="726"/>
      <c r="BB131" s="726"/>
      <c r="BC131" s="726"/>
      <c r="BD131" s="726"/>
      <c r="BE131" s="1037"/>
      <c r="BF131" s="1084" t="s">
        <v>121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39"/>
      <c r="CB131" s="239"/>
      <c r="CC131" s="239"/>
      <c r="CD131" s="239"/>
      <c r="CE131" s="239"/>
      <c r="CF131" s="239"/>
      <c r="CG131" s="239"/>
      <c r="CH131" s="239"/>
      <c r="CI131" s="239"/>
      <c r="CJ131" s="239"/>
      <c r="CK131" s="239"/>
      <c r="CL131" s="239"/>
      <c r="CM131" s="239"/>
      <c r="CN131" s="239"/>
      <c r="CO131" s="239"/>
      <c r="CP131" s="239"/>
      <c r="CQ131" s="239"/>
      <c r="CR131" s="239"/>
      <c r="CS131" s="239"/>
      <c r="CT131" s="239"/>
      <c r="CU131" s="239"/>
      <c r="CV131" s="239"/>
      <c r="CW131" s="239"/>
      <c r="CX131" s="239"/>
      <c r="CY131" s="239"/>
      <c r="CZ131" s="239"/>
      <c r="DA131" s="239"/>
      <c r="DB131" s="239"/>
      <c r="DC131" s="239"/>
      <c r="DD131" s="239"/>
      <c r="DE131" s="239"/>
      <c r="DF131" s="239"/>
      <c r="DG131" s="239"/>
      <c r="DH131" s="239"/>
      <c r="DI131" s="239"/>
      <c r="DJ131" s="239"/>
      <c r="DK131" s="239"/>
      <c r="DL131" s="239"/>
      <c r="DM131" s="239"/>
      <c r="DN131" s="239"/>
      <c r="DO131" s="239"/>
      <c r="DP131" s="220"/>
      <c r="DQ131" s="220"/>
      <c r="DR131" s="220"/>
      <c r="DS131" s="220"/>
      <c r="DT131" s="220"/>
      <c r="DU131" s="220"/>
      <c r="DV131" s="220"/>
      <c r="DW131" s="220"/>
      <c r="DX131" s="220"/>
      <c r="DY131" s="220"/>
      <c r="DZ131" s="220"/>
    </row>
    <row r="132" spans="1:131" s="218" customFormat="1" ht="26.25" customHeight="1" x14ac:dyDescent="0.15">
      <c r="A132" s="1090" t="s">
        <v>477</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478</v>
      </c>
      <c r="W132" s="1094"/>
      <c r="X132" s="1094"/>
      <c r="Y132" s="1094"/>
      <c r="Z132" s="1095"/>
      <c r="AA132" s="1096">
        <v>5.6413592120000002</v>
      </c>
      <c r="AB132" s="1097"/>
      <c r="AC132" s="1097"/>
      <c r="AD132" s="1097"/>
      <c r="AE132" s="1098"/>
      <c r="AF132" s="1099">
        <v>4.6271565849999998</v>
      </c>
      <c r="AG132" s="1097"/>
      <c r="AH132" s="1097"/>
      <c r="AI132" s="1097"/>
      <c r="AJ132" s="1098"/>
      <c r="AK132" s="1099">
        <v>4.7390111690000003</v>
      </c>
      <c r="AL132" s="1097"/>
      <c r="AM132" s="1097"/>
      <c r="AN132" s="1097"/>
      <c r="AO132" s="1098"/>
      <c r="AP132" s="1001"/>
      <c r="AQ132" s="1002"/>
      <c r="AR132" s="1002"/>
      <c r="AS132" s="1002"/>
      <c r="AT132" s="1100"/>
      <c r="AU132" s="240"/>
      <c r="AV132" s="220"/>
      <c r="AW132" s="220"/>
      <c r="AX132" s="220"/>
      <c r="AY132" s="220"/>
      <c r="AZ132" s="220"/>
      <c r="BA132" s="220"/>
      <c r="BB132" s="220"/>
      <c r="BC132" s="220"/>
      <c r="BD132" s="220"/>
      <c r="BE132" s="220"/>
      <c r="BF132" s="220"/>
      <c r="BG132" s="220"/>
      <c r="BH132" s="220"/>
      <c r="BI132" s="220"/>
      <c r="BJ132" s="220"/>
      <c r="BK132" s="220"/>
      <c r="BL132" s="220"/>
      <c r="BM132" s="220"/>
      <c r="BN132" s="220"/>
      <c r="BO132" s="220"/>
      <c r="BP132" s="220"/>
      <c r="BQ132" s="220"/>
      <c r="BR132" s="220"/>
      <c r="BS132" s="221"/>
      <c r="BT132" s="220"/>
      <c r="BU132" s="220"/>
      <c r="BV132" s="220"/>
      <c r="BW132" s="220"/>
      <c r="BX132" s="220"/>
      <c r="BY132" s="220"/>
      <c r="BZ132" s="220"/>
      <c r="CA132" s="239"/>
      <c r="CB132" s="239"/>
      <c r="CC132" s="239"/>
      <c r="CD132" s="239"/>
      <c r="CE132" s="239"/>
      <c r="CF132" s="239"/>
      <c r="CG132" s="239"/>
      <c r="CH132" s="239"/>
      <c r="CI132" s="239"/>
      <c r="CJ132" s="239"/>
      <c r="CK132" s="239"/>
      <c r="CL132" s="239"/>
      <c r="CM132" s="239"/>
      <c r="CN132" s="239"/>
      <c r="CO132" s="239"/>
      <c r="CP132" s="239"/>
      <c r="CQ132" s="239"/>
      <c r="CR132" s="239"/>
      <c r="CS132" s="239"/>
      <c r="CT132" s="239"/>
      <c r="CU132" s="239"/>
      <c r="CV132" s="239"/>
      <c r="CW132" s="239"/>
      <c r="CX132" s="239"/>
      <c r="CY132" s="239"/>
      <c r="CZ132" s="239"/>
      <c r="DA132" s="239"/>
      <c r="DB132" s="239"/>
      <c r="DC132" s="239"/>
      <c r="DD132" s="239"/>
      <c r="DE132" s="239"/>
      <c r="DF132" s="239"/>
      <c r="DG132" s="239"/>
      <c r="DH132" s="239"/>
      <c r="DI132" s="239"/>
      <c r="DJ132" s="239"/>
      <c r="DK132" s="239"/>
      <c r="DL132" s="239"/>
      <c r="DM132" s="239"/>
      <c r="DN132" s="239"/>
      <c r="DO132" s="239"/>
      <c r="DP132" s="220"/>
      <c r="DQ132" s="220"/>
      <c r="DR132" s="220"/>
      <c r="DS132" s="220"/>
      <c r="DT132" s="220"/>
      <c r="DU132" s="220"/>
      <c r="DV132" s="220"/>
      <c r="DW132" s="220"/>
      <c r="DX132" s="220"/>
      <c r="DY132" s="220"/>
      <c r="DZ132" s="220"/>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479</v>
      </c>
      <c r="W133" s="1077"/>
      <c r="X133" s="1077"/>
      <c r="Y133" s="1077"/>
      <c r="Z133" s="1078"/>
      <c r="AA133" s="1079">
        <v>5.4</v>
      </c>
      <c r="AB133" s="1080"/>
      <c r="AC133" s="1080"/>
      <c r="AD133" s="1080"/>
      <c r="AE133" s="1081"/>
      <c r="AF133" s="1079">
        <v>5</v>
      </c>
      <c r="AG133" s="1080"/>
      <c r="AH133" s="1080"/>
      <c r="AI133" s="1080"/>
      <c r="AJ133" s="1081"/>
      <c r="AK133" s="1079">
        <v>5</v>
      </c>
      <c r="AL133" s="1080"/>
      <c r="AM133" s="1080"/>
      <c r="AN133" s="1080"/>
      <c r="AO133" s="1081"/>
      <c r="AP133" s="1028"/>
      <c r="AQ133" s="1029"/>
      <c r="AR133" s="1029"/>
      <c r="AS133" s="1029"/>
      <c r="AT133" s="1082"/>
      <c r="AU133" s="220"/>
      <c r="AV133" s="220"/>
      <c r="AW133" s="220"/>
      <c r="AX133" s="220"/>
      <c r="AY133" s="220"/>
      <c r="AZ133" s="220"/>
      <c r="BA133" s="220"/>
      <c r="BB133" s="220"/>
      <c r="BC133" s="220"/>
      <c r="BD133" s="220"/>
      <c r="BE133" s="220"/>
      <c r="BF133" s="220"/>
      <c r="BG133" s="220"/>
      <c r="BH133" s="220"/>
      <c r="BI133" s="220"/>
      <c r="BJ133" s="220"/>
      <c r="BK133" s="220"/>
      <c r="BL133" s="220"/>
      <c r="BM133" s="220"/>
      <c r="BN133" s="239"/>
      <c r="BO133" s="239"/>
      <c r="BP133" s="239"/>
      <c r="BQ133" s="239"/>
      <c r="BR133" s="239"/>
      <c r="BS133" s="239"/>
      <c r="BT133" s="239"/>
      <c r="BU133" s="239"/>
      <c r="BV133" s="239"/>
      <c r="BW133" s="239"/>
      <c r="BX133" s="239"/>
      <c r="BY133" s="239"/>
      <c r="BZ133" s="239"/>
      <c r="CA133" s="239"/>
      <c r="CB133" s="239"/>
      <c r="CC133" s="239"/>
      <c r="CD133" s="239"/>
      <c r="CE133" s="239"/>
      <c r="CF133" s="239"/>
      <c r="CG133" s="239"/>
      <c r="CH133" s="239"/>
      <c r="CI133" s="239"/>
      <c r="CJ133" s="239"/>
      <c r="CK133" s="239"/>
      <c r="CL133" s="239"/>
      <c r="CM133" s="239"/>
      <c r="CN133" s="239"/>
      <c r="CO133" s="239"/>
      <c r="CP133" s="239"/>
      <c r="CQ133" s="239"/>
      <c r="CR133" s="239"/>
      <c r="CS133" s="239"/>
      <c r="CT133" s="239"/>
      <c r="CU133" s="239"/>
      <c r="CV133" s="239"/>
      <c r="CW133" s="239"/>
      <c r="CX133" s="239"/>
      <c r="CY133" s="239"/>
      <c r="CZ133" s="239"/>
      <c r="DA133" s="239"/>
      <c r="DB133" s="239"/>
      <c r="DC133" s="239"/>
      <c r="DD133" s="239"/>
      <c r="DE133" s="239"/>
      <c r="DF133" s="239"/>
      <c r="DG133" s="239"/>
      <c r="DH133" s="239"/>
      <c r="DI133" s="239"/>
      <c r="DJ133" s="239"/>
      <c r="DK133" s="239"/>
      <c r="DL133" s="239"/>
      <c r="DM133" s="239"/>
      <c r="DN133" s="239"/>
      <c r="DO133" s="239"/>
      <c r="DP133" s="220"/>
      <c r="DQ133" s="220"/>
      <c r="DR133" s="220"/>
      <c r="DS133" s="220"/>
      <c r="DT133" s="220"/>
      <c r="DU133" s="220"/>
      <c r="DV133" s="220"/>
      <c r="DW133" s="220"/>
      <c r="DX133" s="220"/>
      <c r="DY133" s="220"/>
      <c r="DZ133" s="220"/>
    </row>
    <row r="134" spans="1:13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20"/>
      <c r="AV134" s="220"/>
      <c r="AW134" s="220"/>
      <c r="AX134" s="220"/>
      <c r="AY134" s="220"/>
      <c r="AZ134" s="220"/>
      <c r="BA134" s="220"/>
      <c r="BB134" s="220"/>
      <c r="BC134" s="220"/>
      <c r="BD134" s="220"/>
      <c r="BE134" s="220"/>
      <c r="BF134" s="220"/>
      <c r="BG134" s="220"/>
      <c r="BH134" s="220"/>
      <c r="BI134" s="220"/>
      <c r="BJ134" s="220"/>
      <c r="BK134" s="220"/>
      <c r="BL134" s="220"/>
      <c r="BM134" s="220"/>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20"/>
      <c r="DQ134" s="220"/>
      <c r="DR134" s="220"/>
      <c r="DS134" s="220"/>
      <c r="DT134" s="220"/>
      <c r="DU134" s="220"/>
      <c r="DV134" s="220"/>
      <c r="DW134" s="220"/>
      <c r="DX134" s="220"/>
      <c r="DY134" s="220"/>
      <c r="DZ134" s="220"/>
      <c r="EA134" s="218"/>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sheetData>
  <sheetProtection algorithmName="SHA-512" hashValue="27pJ5gWNUkzthxtI450Uv2wsDW6ujrtbAfwTlArD3ZfMrThwbfD5DWquo+qCyc2k3/UG/LBI9B6Y43I3AqArRA==" saltValue="mK4FI33XCWY4D6jjmqZL1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5" zoomScaleNormal="85" zoomScaleSheetLayoutView="55" workbookViewId="0"/>
  </sheetViews>
  <sheetFormatPr defaultColWidth="0" defaultRowHeight="13.5" customHeight="1" zeroHeight="1" x14ac:dyDescent="0.15"/>
  <cols>
    <col min="1" max="120" width="2.75" style="243" customWidth="1"/>
    <col min="121" max="121" width="0" style="242" hidden="1" customWidth="1"/>
    <col min="122" max="16384" width="9" style="242" hidden="1"/>
  </cols>
  <sheetData>
    <row r="1" spans="1:120" x14ac:dyDescent="0.15">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2"/>
    </row>
    <row r="17" spans="119:120" x14ac:dyDescent="0.15">
      <c r="DP17" s="242"/>
    </row>
    <row r="18" spans="119:120" x14ac:dyDescent="0.15"/>
    <row r="19" spans="119:120" x14ac:dyDescent="0.15"/>
    <row r="20" spans="119:120" x14ac:dyDescent="0.15">
      <c r="DO20" s="242"/>
      <c r="DP20" s="242"/>
    </row>
    <row r="21" spans="119:120" x14ac:dyDescent="0.15">
      <c r="DP21" s="242"/>
    </row>
    <row r="22" spans="119:120" x14ac:dyDescent="0.15"/>
    <row r="23" spans="119:120" x14ac:dyDescent="0.15">
      <c r="DO23" s="242"/>
      <c r="DP23" s="242"/>
    </row>
    <row r="24" spans="119:120" x14ac:dyDescent="0.15">
      <c r="DP24" s="242"/>
    </row>
    <row r="25" spans="119:120" x14ac:dyDescent="0.15">
      <c r="DP25" s="242"/>
    </row>
    <row r="26" spans="119:120" x14ac:dyDescent="0.15">
      <c r="DO26" s="242"/>
      <c r="DP26" s="242"/>
    </row>
    <row r="27" spans="119:120" x14ac:dyDescent="0.15"/>
    <row r="28" spans="119:120" x14ac:dyDescent="0.15">
      <c r="DO28" s="242"/>
      <c r="DP28" s="242"/>
    </row>
    <row r="29" spans="119:120" x14ac:dyDescent="0.15">
      <c r="DP29" s="242"/>
    </row>
    <row r="30" spans="119:120" x14ac:dyDescent="0.15"/>
    <row r="31" spans="119:120" x14ac:dyDescent="0.15">
      <c r="DO31" s="242"/>
      <c r="DP31" s="242"/>
    </row>
    <row r="32" spans="119:120" x14ac:dyDescent="0.15"/>
    <row r="33" spans="98:120" x14ac:dyDescent="0.15">
      <c r="DO33" s="242"/>
      <c r="DP33" s="242"/>
    </row>
    <row r="34" spans="98:120" x14ac:dyDescent="0.15">
      <c r="DM34" s="242"/>
    </row>
    <row r="35" spans="98:120" x14ac:dyDescent="0.15">
      <c r="CT35" s="242"/>
      <c r="CU35" s="242"/>
      <c r="CV35" s="242"/>
      <c r="CY35" s="242"/>
      <c r="CZ35" s="242"/>
      <c r="DA35" s="242"/>
      <c r="DD35" s="242"/>
      <c r="DE35" s="242"/>
      <c r="DF35" s="242"/>
      <c r="DI35" s="242"/>
      <c r="DJ35" s="242"/>
      <c r="DK35" s="242"/>
      <c r="DM35" s="242"/>
      <c r="DN35" s="242"/>
      <c r="DO35" s="242"/>
      <c r="DP35" s="242"/>
    </row>
    <row r="36" spans="98:120" x14ac:dyDescent="0.15"/>
    <row r="37" spans="98:120" x14ac:dyDescent="0.15">
      <c r="CW37" s="242"/>
      <c r="DB37" s="242"/>
      <c r="DG37" s="242"/>
      <c r="DL37" s="242"/>
      <c r="DP37" s="242"/>
    </row>
    <row r="38" spans="98:120" x14ac:dyDescent="0.15">
      <c r="CT38" s="242"/>
      <c r="CU38" s="242"/>
      <c r="CV38" s="242"/>
      <c r="CW38" s="242"/>
      <c r="CY38" s="242"/>
      <c r="CZ38" s="242"/>
      <c r="DA38" s="242"/>
      <c r="DB38" s="242"/>
      <c r="DD38" s="242"/>
      <c r="DE38" s="242"/>
      <c r="DF38" s="242"/>
      <c r="DG38" s="242"/>
      <c r="DI38" s="242"/>
      <c r="DJ38" s="242"/>
      <c r="DK38" s="242"/>
      <c r="DL38" s="242"/>
      <c r="DN38" s="242"/>
      <c r="DO38" s="242"/>
      <c r="DP38" s="24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2"/>
      <c r="DO49" s="242"/>
      <c r="DP49" s="24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2"/>
      <c r="CS63" s="242"/>
      <c r="CX63" s="242"/>
      <c r="DC63" s="242"/>
      <c r="DH63" s="242"/>
    </row>
    <row r="64" spans="22:120" x14ac:dyDescent="0.15">
      <c r="V64" s="242"/>
    </row>
    <row r="65" spans="15:120" x14ac:dyDescent="0.15">
      <c r="X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U65" s="242"/>
      <c r="CZ65" s="242"/>
      <c r="DE65" s="242"/>
      <c r="DJ65" s="242"/>
    </row>
    <row r="66" spans="15:120" x14ac:dyDescent="0.15">
      <c r="Q66" s="242"/>
      <c r="S66" s="242"/>
      <c r="U66" s="242"/>
      <c r="DM66" s="242"/>
    </row>
    <row r="67" spans="15:120" x14ac:dyDescent="0.15">
      <c r="O67" s="242"/>
      <c r="P67" s="242"/>
      <c r="R67" s="242"/>
      <c r="T67" s="242"/>
      <c r="Y67" s="242"/>
      <c r="CT67" s="242"/>
      <c r="CV67" s="242"/>
      <c r="CW67" s="242"/>
      <c r="CY67" s="242"/>
      <c r="DA67" s="242"/>
      <c r="DB67" s="242"/>
      <c r="DD67" s="242"/>
      <c r="DF67" s="242"/>
      <c r="DG67" s="242"/>
      <c r="DI67" s="242"/>
      <c r="DK67" s="242"/>
      <c r="DL67" s="242"/>
      <c r="DN67" s="242"/>
      <c r="DO67" s="242"/>
      <c r="DP67" s="242"/>
    </row>
    <row r="68" spans="15:120" x14ac:dyDescent="0.15"/>
    <row r="69" spans="15:120" x14ac:dyDescent="0.15"/>
    <row r="70" spans="15:120" x14ac:dyDescent="0.15"/>
    <row r="71" spans="15:120" x14ac:dyDescent="0.15"/>
    <row r="72" spans="15:120" x14ac:dyDescent="0.15">
      <c r="DP72" s="242"/>
    </row>
    <row r="73" spans="15:120" x14ac:dyDescent="0.15">
      <c r="DP73" s="24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2"/>
      <c r="CX96" s="242"/>
      <c r="DC96" s="242"/>
      <c r="DH96" s="242"/>
    </row>
    <row r="97" spans="24:120" x14ac:dyDescent="0.15">
      <c r="CS97" s="242"/>
      <c r="CX97" s="242"/>
      <c r="DC97" s="242"/>
      <c r="DH97" s="242"/>
      <c r="DP97" s="243" t="s">
        <v>480</v>
      </c>
    </row>
    <row r="98" spans="24:120" hidden="1" x14ac:dyDescent="0.15">
      <c r="CS98" s="242"/>
      <c r="CX98" s="242"/>
      <c r="DC98" s="242"/>
      <c r="DH98" s="242"/>
    </row>
    <row r="99" spans="24:120" hidden="1" x14ac:dyDescent="0.15">
      <c r="CS99" s="242"/>
      <c r="CX99" s="242"/>
      <c r="DC99" s="242"/>
      <c r="DH99" s="242"/>
    </row>
    <row r="101" spans="24:120" ht="12" hidden="1" customHeight="1" x14ac:dyDescent="0.15">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U101" s="242"/>
      <c r="CZ101" s="242"/>
      <c r="DE101" s="242"/>
      <c r="DJ101" s="242"/>
    </row>
    <row r="102" spans="24:120" ht="1.5" hidden="1" customHeight="1" x14ac:dyDescent="0.15">
      <c r="CU102" s="242"/>
      <c r="CZ102" s="242"/>
      <c r="DE102" s="242"/>
      <c r="DJ102" s="242"/>
      <c r="DM102" s="242"/>
    </row>
    <row r="103" spans="24:120" hidden="1" x14ac:dyDescent="0.15">
      <c r="CT103" s="242"/>
      <c r="CV103" s="242"/>
      <c r="CW103" s="242"/>
      <c r="CY103" s="242"/>
      <c r="DA103" s="242"/>
      <c r="DB103" s="242"/>
      <c r="DD103" s="242"/>
      <c r="DF103" s="242"/>
      <c r="DG103" s="242"/>
      <c r="DI103" s="242"/>
      <c r="DK103" s="242"/>
      <c r="DL103" s="242"/>
      <c r="DM103" s="242"/>
      <c r="DN103" s="242"/>
      <c r="DO103" s="242"/>
      <c r="DP103" s="242"/>
    </row>
    <row r="104" spans="24:120" hidden="1" x14ac:dyDescent="0.15">
      <c r="CV104" s="242"/>
      <c r="CW104" s="242"/>
      <c r="DA104" s="242"/>
      <c r="DB104" s="242"/>
      <c r="DF104" s="242"/>
      <c r="DG104" s="242"/>
      <c r="DK104" s="242"/>
      <c r="DL104" s="242"/>
      <c r="DN104" s="242"/>
      <c r="DO104" s="242"/>
      <c r="DP104" s="242"/>
    </row>
    <row r="105" spans="24:120" ht="12.75" hidden="1" customHeight="1" x14ac:dyDescent="0.15"/>
  </sheetData>
  <sheetProtection algorithmName="SHA-512" hashValue="MKHgytR64b51ryLbJWWbFR0n8NsvM3872KkBI8tCaehCg0bnoGPVF7hijat7L8qwoXntVSHKts5zw4MgV9VMPQ==" saltValue="4zFt736MMU6XeeZ33vzCW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40" zoomScaleNormal="40" zoomScaleSheetLayoutView="55" workbookViewId="0"/>
  </sheetViews>
  <sheetFormatPr defaultColWidth="0" defaultRowHeight="13.5" customHeight="1" zeroHeight="1" x14ac:dyDescent="0.15"/>
  <cols>
    <col min="1" max="116" width="2.625" style="243" customWidth="1"/>
    <col min="117" max="16384" width="9" style="242" hidden="1"/>
  </cols>
  <sheetData>
    <row r="1" spans="2:116"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row>
    <row r="2" spans="2:116" x14ac:dyDescent="0.15"/>
    <row r="3" spans="2:116" x14ac:dyDescent="0.15"/>
    <row r="4" spans="2:116" x14ac:dyDescent="0.15">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c r="BZ4" s="242"/>
      <c r="CA4" s="242"/>
      <c r="CB4" s="242"/>
      <c r="CC4" s="242"/>
      <c r="CD4" s="242"/>
      <c r="CE4" s="242"/>
      <c r="CF4" s="242"/>
      <c r="CG4" s="242"/>
      <c r="CH4" s="242"/>
      <c r="CI4" s="242"/>
      <c r="CJ4" s="242"/>
      <c r="CK4" s="242"/>
      <c r="CL4" s="242"/>
      <c r="CM4" s="242"/>
      <c r="CN4" s="242"/>
      <c r="CO4" s="242"/>
      <c r="CP4" s="242"/>
      <c r="CQ4" s="242"/>
      <c r="CR4" s="242"/>
      <c r="CS4" s="242"/>
      <c r="CT4" s="242"/>
      <c r="CU4" s="242"/>
      <c r="CV4" s="242"/>
      <c r="CW4" s="242"/>
      <c r="CX4" s="242"/>
      <c r="CY4" s="242"/>
      <c r="CZ4" s="242"/>
      <c r="DA4" s="242"/>
      <c r="DB4" s="242"/>
      <c r="DC4" s="242"/>
      <c r="DD4" s="242"/>
      <c r="DE4" s="242"/>
      <c r="DF4" s="242"/>
      <c r="DG4" s="242"/>
      <c r="DH4" s="242"/>
      <c r="DI4" s="242"/>
      <c r="DJ4" s="242"/>
      <c r="DK4" s="242"/>
      <c r="DL4" s="242"/>
    </row>
    <row r="5" spans="2:116" x14ac:dyDescent="0.15">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c r="BZ5" s="242"/>
      <c r="CA5" s="242"/>
      <c r="CB5" s="242"/>
      <c r="CC5" s="242"/>
      <c r="CD5" s="242"/>
      <c r="CE5" s="242"/>
      <c r="CF5" s="242"/>
      <c r="CG5" s="242"/>
      <c r="CH5" s="242"/>
      <c r="CI5" s="242"/>
      <c r="CJ5" s="242"/>
      <c r="CK5" s="242"/>
      <c r="CL5" s="242"/>
      <c r="CM5" s="242"/>
      <c r="CN5" s="242"/>
      <c r="CO5" s="242"/>
      <c r="CP5" s="242"/>
      <c r="CQ5" s="242"/>
      <c r="CR5" s="242"/>
      <c r="CS5" s="242"/>
      <c r="CT5" s="242"/>
      <c r="CU5" s="242"/>
      <c r="CV5" s="242"/>
      <c r="CW5" s="242"/>
      <c r="CX5" s="242"/>
      <c r="CY5" s="242"/>
      <c r="CZ5" s="242"/>
      <c r="DA5" s="242"/>
      <c r="DB5" s="242"/>
      <c r="DC5" s="242"/>
      <c r="DD5" s="242"/>
      <c r="DE5" s="242"/>
      <c r="DF5" s="242"/>
      <c r="DG5" s="242"/>
      <c r="DH5" s="242"/>
      <c r="DI5" s="242"/>
      <c r="DJ5" s="242"/>
      <c r="DK5" s="242"/>
      <c r="DL5" s="24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row>
    <row r="19" spans="9:116" x14ac:dyDescent="0.15"/>
    <row r="20" spans="9:116" x14ac:dyDescent="0.15"/>
    <row r="21" spans="9:116" x14ac:dyDescent="0.15">
      <c r="DL21" s="242"/>
    </row>
    <row r="22" spans="9:116" x14ac:dyDescent="0.15">
      <c r="DI22" s="242"/>
      <c r="DJ22" s="242"/>
      <c r="DK22" s="242"/>
      <c r="DL22" s="242"/>
    </row>
    <row r="23" spans="9:116" x14ac:dyDescent="0.15">
      <c r="CY23" s="242"/>
      <c r="CZ23" s="242"/>
      <c r="DA23" s="242"/>
      <c r="DB23" s="242"/>
      <c r="DC23" s="242"/>
      <c r="DD23" s="242"/>
      <c r="DE23" s="242"/>
      <c r="DF23" s="242"/>
      <c r="DG23" s="242"/>
      <c r="DH23" s="242"/>
      <c r="DI23" s="242"/>
      <c r="DJ23" s="242"/>
      <c r="DK23" s="242"/>
      <c r="DL23" s="24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2"/>
      <c r="DA35" s="242"/>
      <c r="DB35" s="242"/>
      <c r="DC35" s="242"/>
      <c r="DD35" s="242"/>
      <c r="DE35" s="242"/>
      <c r="DF35" s="242"/>
      <c r="DG35" s="242"/>
      <c r="DH35" s="242"/>
      <c r="DI35" s="242"/>
      <c r="DJ35" s="242"/>
      <c r="DK35" s="242"/>
      <c r="DL35" s="242"/>
    </row>
    <row r="36" spans="15:116" x14ac:dyDescent="0.15"/>
    <row r="37" spans="15:116" x14ac:dyDescent="0.15">
      <c r="DL37" s="242"/>
    </row>
    <row r="38" spans="15:116" x14ac:dyDescent="0.15">
      <c r="DI38" s="242"/>
      <c r="DJ38" s="242"/>
      <c r="DK38" s="242"/>
      <c r="DL38" s="242"/>
    </row>
    <row r="39" spans="15:116" x14ac:dyDescent="0.15"/>
    <row r="40" spans="15:116" x14ac:dyDescent="0.15"/>
    <row r="41" spans="15:116" x14ac:dyDescent="0.15"/>
    <row r="42" spans="15:116" x14ac:dyDescent="0.15"/>
    <row r="43" spans="15:116" x14ac:dyDescent="0.15">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row>
    <row r="44" spans="15:116" x14ac:dyDescent="0.15">
      <c r="DL44" s="242"/>
    </row>
    <row r="45" spans="15:116" x14ac:dyDescent="0.15"/>
    <row r="46" spans="15:116" x14ac:dyDescent="0.15">
      <c r="DA46" s="242"/>
      <c r="DB46" s="242"/>
      <c r="DC46" s="242"/>
      <c r="DD46" s="242"/>
      <c r="DE46" s="242"/>
      <c r="DF46" s="242"/>
      <c r="DG46" s="242"/>
      <c r="DH46" s="242"/>
      <c r="DI46" s="242"/>
      <c r="DJ46" s="242"/>
      <c r="DK46" s="242"/>
      <c r="DL46" s="242"/>
    </row>
    <row r="47" spans="15:116" x14ac:dyDescent="0.15"/>
    <row r="48" spans="15:116" x14ac:dyDescent="0.15"/>
    <row r="49" spans="104:116" x14ac:dyDescent="0.15"/>
    <row r="50" spans="104:116" x14ac:dyDescent="0.15">
      <c r="CZ50" s="242"/>
      <c r="DA50" s="242"/>
      <c r="DB50" s="242"/>
      <c r="DC50" s="242"/>
      <c r="DD50" s="242"/>
      <c r="DE50" s="242"/>
      <c r="DF50" s="242"/>
      <c r="DG50" s="242"/>
      <c r="DH50" s="242"/>
      <c r="DI50" s="242"/>
      <c r="DJ50" s="242"/>
      <c r="DK50" s="242"/>
      <c r="DL50" s="242"/>
    </row>
    <row r="51" spans="104:116" x14ac:dyDescent="0.15"/>
    <row r="52" spans="104:116" x14ac:dyDescent="0.15"/>
    <row r="53" spans="104:116" x14ac:dyDescent="0.15">
      <c r="DL53" s="24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2"/>
      <c r="DD67" s="242"/>
      <c r="DE67" s="242"/>
      <c r="DF67" s="242"/>
      <c r="DG67" s="242"/>
      <c r="DH67" s="242"/>
      <c r="DI67" s="242"/>
      <c r="DJ67" s="242"/>
      <c r="DK67" s="242"/>
      <c r="DL67" s="24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X3paplyMnqvMCf343VsSp7Qp9r8cpmze+iBW8BxhmInVvvirMYfF8Lu3kpI5950sHyRJm5jZJYLSCblAS8ZPg==" saltValue="1r5hKOHvL7e4b5fr9P6Ah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40" zoomScaleSheetLayoutView="40" workbookViewId="0"/>
  </sheetViews>
  <sheetFormatPr defaultColWidth="0" defaultRowHeight="13.5" customHeight="1" zeroHeight="1" x14ac:dyDescent="0.15"/>
  <cols>
    <col min="1" max="36" width="2.5" style="244" customWidth="1"/>
    <col min="37" max="44" width="17" style="244" customWidth="1"/>
    <col min="45" max="45" width="6.125" style="251" customWidth="1"/>
    <col min="46" max="46" width="3" style="249" customWidth="1"/>
    <col min="47" max="47" width="19.125" style="244" hidden="1" customWidth="1"/>
    <col min="48" max="52" width="12.625" style="244" hidden="1" customWidth="1"/>
    <col min="53" max="16384" width="8.625" style="244" hidden="1"/>
  </cols>
  <sheetData>
    <row r="1" spans="1:46" x14ac:dyDescent="0.15">
      <c r="AS1" s="245"/>
      <c r="AT1" s="245"/>
    </row>
    <row r="2" spans="1:46" x14ac:dyDescent="0.15">
      <c r="AS2" s="245"/>
      <c r="AT2" s="245"/>
    </row>
    <row r="3" spans="1:46" x14ac:dyDescent="0.15">
      <c r="AS3" s="245"/>
      <c r="AT3" s="245"/>
    </row>
    <row r="4" spans="1:46" x14ac:dyDescent="0.15">
      <c r="AS4" s="245"/>
      <c r="AT4" s="245"/>
    </row>
    <row r="5" spans="1:46" ht="17.25" x14ac:dyDescent="0.15">
      <c r="A5" s="246" t="s">
        <v>481</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8"/>
    </row>
    <row r="6" spans="1:46" x14ac:dyDescent="0.15">
      <c r="A6" s="249"/>
      <c r="B6" s="245"/>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50" t="s">
        <v>482</v>
      </c>
      <c r="AL6" s="250"/>
      <c r="AM6" s="250"/>
      <c r="AN6" s="250"/>
      <c r="AO6" s="245"/>
      <c r="AP6" s="245"/>
      <c r="AQ6" s="245"/>
      <c r="AR6" s="245"/>
    </row>
    <row r="7" spans="1:46" ht="13.5" customHeight="1" x14ac:dyDescent="0.15">
      <c r="A7" s="249"/>
      <c r="B7" s="245"/>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52"/>
      <c r="AL7" s="253"/>
      <c r="AM7" s="253"/>
      <c r="AN7" s="254"/>
      <c r="AO7" s="1114" t="s">
        <v>483</v>
      </c>
      <c r="AP7" s="255"/>
      <c r="AQ7" s="256" t="s">
        <v>484</v>
      </c>
      <c r="AR7" s="257"/>
    </row>
    <row r="8" spans="1:46" x14ac:dyDescent="0.15">
      <c r="A8" s="249"/>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58"/>
      <c r="AL8" s="259"/>
      <c r="AM8" s="259"/>
      <c r="AN8" s="260"/>
      <c r="AO8" s="1115"/>
      <c r="AP8" s="261" t="s">
        <v>485</v>
      </c>
      <c r="AQ8" s="262" t="s">
        <v>486</v>
      </c>
      <c r="AR8" s="263" t="s">
        <v>487</v>
      </c>
    </row>
    <row r="9" spans="1:46" x14ac:dyDescent="0.15">
      <c r="A9" s="249"/>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1116" t="s">
        <v>488</v>
      </c>
      <c r="AL9" s="1117"/>
      <c r="AM9" s="1117"/>
      <c r="AN9" s="1118"/>
      <c r="AO9" s="264">
        <v>2630365</v>
      </c>
      <c r="AP9" s="264">
        <v>80133</v>
      </c>
      <c r="AQ9" s="265">
        <v>72090</v>
      </c>
      <c r="AR9" s="266">
        <v>11.2</v>
      </c>
    </row>
    <row r="10" spans="1:46" ht="13.5" customHeight="1" x14ac:dyDescent="0.15">
      <c r="A10" s="249"/>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1116" t="s">
        <v>489</v>
      </c>
      <c r="AL10" s="1117"/>
      <c r="AM10" s="1117"/>
      <c r="AN10" s="1118"/>
      <c r="AO10" s="267">
        <v>441967</v>
      </c>
      <c r="AP10" s="267">
        <v>13464</v>
      </c>
      <c r="AQ10" s="268">
        <v>9072</v>
      </c>
      <c r="AR10" s="269">
        <v>48.4</v>
      </c>
    </row>
    <row r="11" spans="1:46" ht="13.5" customHeight="1" x14ac:dyDescent="0.15">
      <c r="A11" s="249"/>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1116" t="s">
        <v>490</v>
      </c>
      <c r="AL11" s="1117"/>
      <c r="AM11" s="1117"/>
      <c r="AN11" s="1118"/>
      <c r="AO11" s="267" t="s">
        <v>491</v>
      </c>
      <c r="AP11" s="267" t="s">
        <v>491</v>
      </c>
      <c r="AQ11" s="268">
        <v>383</v>
      </c>
      <c r="AR11" s="269" t="s">
        <v>491</v>
      </c>
    </row>
    <row r="12" spans="1:46" ht="13.5" customHeight="1" x14ac:dyDescent="0.15">
      <c r="A12" s="249"/>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1116" t="s">
        <v>492</v>
      </c>
      <c r="AL12" s="1117"/>
      <c r="AM12" s="1117"/>
      <c r="AN12" s="1118"/>
      <c r="AO12" s="267" t="s">
        <v>491</v>
      </c>
      <c r="AP12" s="267" t="s">
        <v>491</v>
      </c>
      <c r="AQ12" s="268">
        <v>26</v>
      </c>
      <c r="AR12" s="269" t="s">
        <v>491</v>
      </c>
    </row>
    <row r="13" spans="1:46" ht="13.5" customHeight="1" x14ac:dyDescent="0.15">
      <c r="A13" s="249"/>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1116" t="s">
        <v>493</v>
      </c>
      <c r="AL13" s="1117"/>
      <c r="AM13" s="1117"/>
      <c r="AN13" s="1118"/>
      <c r="AO13" s="267">
        <v>153143</v>
      </c>
      <c r="AP13" s="267">
        <v>4665</v>
      </c>
      <c r="AQ13" s="268">
        <v>2732</v>
      </c>
      <c r="AR13" s="269">
        <v>70.8</v>
      </c>
    </row>
    <row r="14" spans="1:46" ht="13.5" customHeight="1" x14ac:dyDescent="0.15">
      <c r="A14" s="249"/>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1116" t="s">
        <v>494</v>
      </c>
      <c r="AL14" s="1117"/>
      <c r="AM14" s="1117"/>
      <c r="AN14" s="1118"/>
      <c r="AO14" s="267">
        <v>46608</v>
      </c>
      <c r="AP14" s="267">
        <v>1420</v>
      </c>
      <c r="AQ14" s="268">
        <v>1315</v>
      </c>
      <c r="AR14" s="269">
        <v>8</v>
      </c>
    </row>
    <row r="15" spans="1:46" ht="13.5" customHeight="1" x14ac:dyDescent="0.15">
      <c r="A15" s="249"/>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1119" t="s">
        <v>495</v>
      </c>
      <c r="AL15" s="1120"/>
      <c r="AM15" s="1120"/>
      <c r="AN15" s="1121"/>
      <c r="AO15" s="267">
        <v>-154827</v>
      </c>
      <c r="AP15" s="267">
        <v>-4717</v>
      </c>
      <c r="AQ15" s="268">
        <v>-4107</v>
      </c>
      <c r="AR15" s="269">
        <v>14.9</v>
      </c>
    </row>
    <row r="16" spans="1:46" x14ac:dyDescent="0.15">
      <c r="A16" s="249"/>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1119" t="s">
        <v>177</v>
      </c>
      <c r="AL16" s="1120"/>
      <c r="AM16" s="1120"/>
      <c r="AN16" s="1121"/>
      <c r="AO16" s="267">
        <v>3117256</v>
      </c>
      <c r="AP16" s="267">
        <v>94966</v>
      </c>
      <c r="AQ16" s="268">
        <v>81511</v>
      </c>
      <c r="AR16" s="269">
        <v>16.5</v>
      </c>
    </row>
    <row r="17" spans="1:46" x14ac:dyDescent="0.15">
      <c r="A17" s="249"/>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70"/>
    </row>
    <row r="18" spans="1:46" x14ac:dyDescent="0.15">
      <c r="A18" s="249"/>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71"/>
      <c r="AR18" s="271"/>
    </row>
    <row r="19" spans="1:46" x14ac:dyDescent="0.15">
      <c r="A19" s="249"/>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t="s">
        <v>496</v>
      </c>
      <c r="AL19" s="245"/>
      <c r="AM19" s="245"/>
      <c r="AN19" s="245"/>
      <c r="AO19" s="245"/>
      <c r="AP19" s="245"/>
      <c r="AQ19" s="245"/>
      <c r="AR19" s="245"/>
    </row>
    <row r="20" spans="1:46" x14ac:dyDescent="0.15">
      <c r="A20" s="249"/>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72"/>
      <c r="AL20" s="273"/>
      <c r="AM20" s="273"/>
      <c r="AN20" s="274"/>
      <c r="AO20" s="275" t="s">
        <v>497</v>
      </c>
      <c r="AP20" s="276" t="s">
        <v>498</v>
      </c>
      <c r="AQ20" s="277" t="s">
        <v>499</v>
      </c>
      <c r="AR20" s="278"/>
    </row>
    <row r="21" spans="1:46" s="284" customFormat="1" x14ac:dyDescent="0.15">
      <c r="A21" s="279"/>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1122" t="s">
        <v>500</v>
      </c>
      <c r="AL21" s="1123"/>
      <c r="AM21" s="1123"/>
      <c r="AN21" s="1124"/>
      <c r="AO21" s="280">
        <v>8.1300000000000008</v>
      </c>
      <c r="AP21" s="281">
        <v>6.74</v>
      </c>
      <c r="AQ21" s="282">
        <v>1.39</v>
      </c>
      <c r="AR21" s="250"/>
      <c r="AS21" s="283"/>
      <c r="AT21" s="279"/>
    </row>
    <row r="22" spans="1:46" s="284" customFormat="1" x14ac:dyDescent="0.15">
      <c r="A22" s="279"/>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1122" t="s">
        <v>501</v>
      </c>
      <c r="AL22" s="1123"/>
      <c r="AM22" s="1123"/>
      <c r="AN22" s="1124"/>
      <c r="AO22" s="285">
        <v>95.3</v>
      </c>
      <c r="AP22" s="286">
        <v>97</v>
      </c>
      <c r="AQ22" s="287">
        <v>-1.7</v>
      </c>
      <c r="AR22" s="271"/>
      <c r="AS22" s="283"/>
      <c r="AT22" s="279"/>
    </row>
    <row r="23" spans="1:46" s="284" customFormat="1" x14ac:dyDescent="0.15">
      <c r="A23" s="279"/>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71"/>
      <c r="AQ23" s="271"/>
      <c r="AR23" s="271"/>
      <c r="AS23" s="283"/>
      <c r="AT23" s="279"/>
    </row>
    <row r="24" spans="1:46" s="284" customFormat="1" x14ac:dyDescent="0.15">
      <c r="A24" s="279"/>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71"/>
      <c r="AQ24" s="271"/>
      <c r="AR24" s="271"/>
      <c r="AS24" s="283"/>
      <c r="AT24" s="279"/>
    </row>
    <row r="25" spans="1:46" s="284" customFormat="1" x14ac:dyDescent="0.15">
      <c r="A25" s="288"/>
      <c r="B25" s="289"/>
      <c r="C25" s="289"/>
      <c r="D25" s="289"/>
      <c r="E25" s="289"/>
      <c r="F25" s="289"/>
      <c r="G25" s="289"/>
      <c r="H25" s="289"/>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90"/>
      <c r="AQ25" s="290"/>
      <c r="AR25" s="290"/>
      <c r="AS25" s="291"/>
      <c r="AT25" s="279"/>
    </row>
    <row r="26" spans="1:46" s="284" customFormat="1" x14ac:dyDescent="0.15">
      <c r="A26" s="1113" t="s">
        <v>502</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0"/>
    </row>
    <row r="27" spans="1:46" x14ac:dyDescent="0.15">
      <c r="A27" s="292"/>
      <c r="AO27" s="245"/>
      <c r="AP27" s="245"/>
      <c r="AQ27" s="245"/>
      <c r="AR27" s="245"/>
      <c r="AS27" s="245"/>
      <c r="AT27" s="245"/>
    </row>
    <row r="28" spans="1:46" ht="17.25" x14ac:dyDescent="0.15">
      <c r="A28" s="246" t="s">
        <v>503</v>
      </c>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93"/>
    </row>
    <row r="29" spans="1:46" x14ac:dyDescent="0.15">
      <c r="A29" s="249"/>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50" t="s">
        <v>504</v>
      </c>
      <c r="AL29" s="250"/>
      <c r="AM29" s="250"/>
      <c r="AN29" s="250"/>
      <c r="AO29" s="245"/>
      <c r="AP29" s="245"/>
      <c r="AQ29" s="245"/>
      <c r="AR29" s="245"/>
      <c r="AS29" s="294"/>
    </row>
    <row r="30" spans="1:46" ht="13.5" customHeight="1" x14ac:dyDescent="0.15">
      <c r="A30" s="249"/>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52"/>
      <c r="AL30" s="253"/>
      <c r="AM30" s="253"/>
      <c r="AN30" s="254"/>
      <c r="AO30" s="1114" t="s">
        <v>483</v>
      </c>
      <c r="AP30" s="255"/>
      <c r="AQ30" s="256" t="s">
        <v>484</v>
      </c>
      <c r="AR30" s="257"/>
    </row>
    <row r="31" spans="1:46" x14ac:dyDescent="0.15">
      <c r="A31" s="249"/>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58"/>
      <c r="AL31" s="259"/>
      <c r="AM31" s="259"/>
      <c r="AN31" s="260"/>
      <c r="AO31" s="1115"/>
      <c r="AP31" s="261" t="s">
        <v>485</v>
      </c>
      <c r="AQ31" s="262" t="s">
        <v>486</v>
      </c>
      <c r="AR31" s="263" t="s">
        <v>487</v>
      </c>
    </row>
    <row r="32" spans="1:46" ht="27" customHeight="1" x14ac:dyDescent="0.15">
      <c r="A32" s="249"/>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1130" t="s">
        <v>505</v>
      </c>
      <c r="AL32" s="1131"/>
      <c r="AM32" s="1131"/>
      <c r="AN32" s="1132"/>
      <c r="AO32" s="295">
        <v>842061</v>
      </c>
      <c r="AP32" s="295">
        <v>25653</v>
      </c>
      <c r="AQ32" s="296">
        <v>33695</v>
      </c>
      <c r="AR32" s="297">
        <v>-23.9</v>
      </c>
    </row>
    <row r="33" spans="1:46" ht="13.5" customHeight="1" x14ac:dyDescent="0.15">
      <c r="A33" s="249"/>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1130" t="s">
        <v>506</v>
      </c>
      <c r="AL33" s="1131"/>
      <c r="AM33" s="1131"/>
      <c r="AN33" s="1132"/>
      <c r="AO33" s="295" t="s">
        <v>491</v>
      </c>
      <c r="AP33" s="295" t="s">
        <v>491</v>
      </c>
      <c r="AQ33" s="296" t="s">
        <v>491</v>
      </c>
      <c r="AR33" s="297" t="s">
        <v>491</v>
      </c>
    </row>
    <row r="34" spans="1:46" ht="27" customHeight="1" x14ac:dyDescent="0.15">
      <c r="A34" s="249"/>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1130" t="s">
        <v>507</v>
      </c>
      <c r="AL34" s="1131"/>
      <c r="AM34" s="1131"/>
      <c r="AN34" s="1132"/>
      <c r="AO34" s="295" t="s">
        <v>491</v>
      </c>
      <c r="AP34" s="295" t="s">
        <v>491</v>
      </c>
      <c r="AQ34" s="296" t="s">
        <v>491</v>
      </c>
      <c r="AR34" s="297" t="s">
        <v>491</v>
      </c>
    </row>
    <row r="35" spans="1:46" ht="27" customHeight="1" x14ac:dyDescent="0.15">
      <c r="A35" s="249"/>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1130" t="s">
        <v>508</v>
      </c>
      <c r="AL35" s="1131"/>
      <c r="AM35" s="1131"/>
      <c r="AN35" s="1132"/>
      <c r="AO35" s="295">
        <v>471455</v>
      </c>
      <c r="AP35" s="295">
        <v>14363</v>
      </c>
      <c r="AQ35" s="296">
        <v>8394</v>
      </c>
      <c r="AR35" s="297">
        <v>71.099999999999994</v>
      </c>
    </row>
    <row r="36" spans="1:46" ht="27" customHeight="1" x14ac:dyDescent="0.15">
      <c r="A36" s="249"/>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245"/>
      <c r="AC36" s="245"/>
      <c r="AD36" s="245"/>
      <c r="AE36" s="245"/>
      <c r="AF36" s="245"/>
      <c r="AG36" s="245"/>
      <c r="AH36" s="245"/>
      <c r="AI36" s="245"/>
      <c r="AJ36" s="245"/>
      <c r="AK36" s="1130" t="s">
        <v>509</v>
      </c>
      <c r="AL36" s="1131"/>
      <c r="AM36" s="1131"/>
      <c r="AN36" s="1132"/>
      <c r="AO36" s="295">
        <v>62964</v>
      </c>
      <c r="AP36" s="295">
        <v>1918</v>
      </c>
      <c r="AQ36" s="296">
        <v>1998</v>
      </c>
      <c r="AR36" s="297">
        <v>-4</v>
      </c>
    </row>
    <row r="37" spans="1:46" ht="13.5" customHeight="1" x14ac:dyDescent="0.15">
      <c r="A37" s="249"/>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1130" t="s">
        <v>510</v>
      </c>
      <c r="AL37" s="1131"/>
      <c r="AM37" s="1131"/>
      <c r="AN37" s="1132"/>
      <c r="AO37" s="295">
        <v>4</v>
      </c>
      <c r="AP37" s="295">
        <v>0</v>
      </c>
      <c r="AQ37" s="296">
        <v>1021</v>
      </c>
      <c r="AR37" s="297">
        <v>-100</v>
      </c>
    </row>
    <row r="38" spans="1:46" ht="27" customHeight="1" x14ac:dyDescent="0.15">
      <c r="A38" s="249"/>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1133" t="s">
        <v>511</v>
      </c>
      <c r="AL38" s="1134"/>
      <c r="AM38" s="1134"/>
      <c r="AN38" s="1135"/>
      <c r="AO38" s="298" t="s">
        <v>491</v>
      </c>
      <c r="AP38" s="298" t="s">
        <v>491</v>
      </c>
      <c r="AQ38" s="299">
        <v>3</v>
      </c>
      <c r="AR38" s="287" t="s">
        <v>491</v>
      </c>
      <c r="AS38" s="294"/>
    </row>
    <row r="39" spans="1:46" x14ac:dyDescent="0.15">
      <c r="A39" s="249"/>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1133" t="s">
        <v>512</v>
      </c>
      <c r="AL39" s="1134"/>
      <c r="AM39" s="1134"/>
      <c r="AN39" s="1135"/>
      <c r="AO39" s="295">
        <v>-194750</v>
      </c>
      <c r="AP39" s="295">
        <v>-5933</v>
      </c>
      <c r="AQ39" s="296">
        <v>-3210</v>
      </c>
      <c r="AR39" s="297">
        <v>84.8</v>
      </c>
      <c r="AS39" s="294"/>
    </row>
    <row r="40" spans="1:46" ht="27" customHeight="1" x14ac:dyDescent="0.15">
      <c r="A40" s="249"/>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1130" t="s">
        <v>513</v>
      </c>
      <c r="AL40" s="1131"/>
      <c r="AM40" s="1131"/>
      <c r="AN40" s="1132"/>
      <c r="AO40" s="295">
        <v>-838821</v>
      </c>
      <c r="AP40" s="295">
        <v>-25554</v>
      </c>
      <c r="AQ40" s="296">
        <v>-26336</v>
      </c>
      <c r="AR40" s="297">
        <v>-3</v>
      </c>
      <c r="AS40" s="294"/>
    </row>
    <row r="41" spans="1:46" x14ac:dyDescent="0.15">
      <c r="A41" s="249"/>
      <c r="B41" s="245"/>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1136" t="s">
        <v>287</v>
      </c>
      <c r="AL41" s="1137"/>
      <c r="AM41" s="1137"/>
      <c r="AN41" s="1138"/>
      <c r="AO41" s="295">
        <v>342913</v>
      </c>
      <c r="AP41" s="295">
        <v>10447</v>
      </c>
      <c r="AQ41" s="296">
        <v>15565</v>
      </c>
      <c r="AR41" s="297">
        <v>-32.9</v>
      </c>
      <c r="AS41" s="294"/>
    </row>
    <row r="42" spans="1:46" x14ac:dyDescent="0.15">
      <c r="A42" s="249"/>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300"/>
      <c r="AL42" s="245"/>
      <c r="AM42" s="245"/>
      <c r="AN42" s="245"/>
      <c r="AO42" s="245"/>
      <c r="AP42" s="245"/>
      <c r="AQ42" s="271"/>
      <c r="AR42" s="271"/>
      <c r="AS42" s="294"/>
    </row>
    <row r="43" spans="1:46" x14ac:dyDescent="0.15">
      <c r="A43" s="249"/>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301"/>
      <c r="AQ43" s="271"/>
      <c r="AR43" s="245"/>
      <c r="AS43" s="294"/>
    </row>
    <row r="44" spans="1:46" x14ac:dyDescent="0.15">
      <c r="A44" s="249"/>
      <c r="B44" s="245"/>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71"/>
      <c r="AR44" s="245"/>
    </row>
    <row r="45" spans="1:46" x14ac:dyDescent="0.15">
      <c r="A45" s="247"/>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302"/>
      <c r="AR45" s="247"/>
      <c r="AS45" s="247"/>
      <c r="AT45" s="245"/>
    </row>
    <row r="46" spans="1:46" x14ac:dyDescent="0.15">
      <c r="A46" s="303"/>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245"/>
    </row>
    <row r="47" spans="1:46" ht="17.25" customHeight="1" x14ac:dyDescent="0.15">
      <c r="A47" s="304" t="s">
        <v>514</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row>
    <row r="48" spans="1:46" x14ac:dyDescent="0.15">
      <c r="A48" s="249"/>
      <c r="B48" s="245"/>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45"/>
      <c r="AG48" s="245"/>
      <c r="AH48" s="245"/>
      <c r="AI48" s="245"/>
      <c r="AJ48" s="245"/>
      <c r="AK48" s="305" t="s">
        <v>515</v>
      </c>
      <c r="AL48" s="305"/>
      <c r="AM48" s="305"/>
      <c r="AN48" s="305"/>
      <c r="AO48" s="305"/>
      <c r="AP48" s="305"/>
      <c r="AQ48" s="306"/>
      <c r="AR48" s="305"/>
    </row>
    <row r="49" spans="1:44" ht="13.5" customHeight="1" x14ac:dyDescent="0.15">
      <c r="A49" s="249"/>
      <c r="B49" s="245"/>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5"/>
      <c r="AK49" s="307"/>
      <c r="AL49" s="308"/>
      <c r="AM49" s="1125" t="s">
        <v>483</v>
      </c>
      <c r="AN49" s="1127" t="s">
        <v>516</v>
      </c>
      <c r="AO49" s="1128"/>
      <c r="AP49" s="1128"/>
      <c r="AQ49" s="1128"/>
      <c r="AR49" s="1129"/>
    </row>
    <row r="50" spans="1:44" x14ac:dyDescent="0.15">
      <c r="A50" s="249"/>
      <c r="B50" s="245"/>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c r="AB50" s="245"/>
      <c r="AC50" s="245"/>
      <c r="AD50" s="245"/>
      <c r="AE50" s="245"/>
      <c r="AF50" s="245"/>
      <c r="AG50" s="245"/>
      <c r="AH50" s="245"/>
      <c r="AI50" s="245"/>
      <c r="AJ50" s="245"/>
      <c r="AK50" s="309"/>
      <c r="AL50" s="310"/>
      <c r="AM50" s="1126"/>
      <c r="AN50" s="311" t="s">
        <v>517</v>
      </c>
      <c r="AO50" s="312" t="s">
        <v>518</v>
      </c>
      <c r="AP50" s="313" t="s">
        <v>519</v>
      </c>
      <c r="AQ50" s="314" t="s">
        <v>520</v>
      </c>
      <c r="AR50" s="315" t="s">
        <v>521</v>
      </c>
    </row>
    <row r="51" spans="1:44" x14ac:dyDescent="0.15">
      <c r="A51" s="249"/>
      <c r="B51" s="245"/>
      <c r="C51" s="245"/>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307" t="s">
        <v>522</v>
      </c>
      <c r="AL51" s="308"/>
      <c r="AM51" s="316">
        <v>2525629</v>
      </c>
      <c r="AN51" s="317">
        <v>75516</v>
      </c>
      <c r="AO51" s="318">
        <v>-58.9</v>
      </c>
      <c r="AP51" s="319">
        <v>52068</v>
      </c>
      <c r="AQ51" s="320">
        <v>1.6</v>
      </c>
      <c r="AR51" s="321">
        <v>-60.5</v>
      </c>
    </row>
    <row r="52" spans="1:44" x14ac:dyDescent="0.15">
      <c r="A52" s="249"/>
      <c r="B52" s="245"/>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c r="AD52" s="245"/>
      <c r="AE52" s="245"/>
      <c r="AF52" s="245"/>
      <c r="AG52" s="245"/>
      <c r="AH52" s="245"/>
      <c r="AI52" s="245"/>
      <c r="AJ52" s="245"/>
      <c r="AK52" s="322"/>
      <c r="AL52" s="323" t="s">
        <v>523</v>
      </c>
      <c r="AM52" s="324">
        <v>732438</v>
      </c>
      <c r="AN52" s="325">
        <v>21900</v>
      </c>
      <c r="AO52" s="326">
        <v>-76.400000000000006</v>
      </c>
      <c r="AP52" s="327">
        <v>26936</v>
      </c>
      <c r="AQ52" s="328">
        <v>3.4</v>
      </c>
      <c r="AR52" s="329">
        <v>-79.8</v>
      </c>
    </row>
    <row r="53" spans="1:44" x14ac:dyDescent="0.15">
      <c r="A53" s="249"/>
      <c r="B53" s="245"/>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245"/>
      <c r="AG53" s="245"/>
      <c r="AH53" s="245"/>
      <c r="AI53" s="245"/>
      <c r="AJ53" s="245"/>
      <c r="AK53" s="307" t="s">
        <v>524</v>
      </c>
      <c r="AL53" s="308"/>
      <c r="AM53" s="316">
        <v>653666</v>
      </c>
      <c r="AN53" s="317">
        <v>19560</v>
      </c>
      <c r="AO53" s="318">
        <v>-74.099999999999994</v>
      </c>
      <c r="AP53" s="319">
        <v>47161</v>
      </c>
      <c r="AQ53" s="320">
        <v>-9.4</v>
      </c>
      <c r="AR53" s="321">
        <v>-64.7</v>
      </c>
    </row>
    <row r="54" spans="1:44" x14ac:dyDescent="0.15">
      <c r="A54" s="249"/>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322"/>
      <c r="AL54" s="323" t="s">
        <v>523</v>
      </c>
      <c r="AM54" s="324">
        <v>443139</v>
      </c>
      <c r="AN54" s="325">
        <v>13260</v>
      </c>
      <c r="AO54" s="326">
        <v>-39.5</v>
      </c>
      <c r="AP54" s="327">
        <v>24595</v>
      </c>
      <c r="AQ54" s="328">
        <v>-8.6999999999999993</v>
      </c>
      <c r="AR54" s="329">
        <v>-30.8</v>
      </c>
    </row>
    <row r="55" spans="1:44" x14ac:dyDescent="0.15">
      <c r="A55" s="249"/>
      <c r="B55" s="245"/>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307" t="s">
        <v>525</v>
      </c>
      <c r="AL55" s="308"/>
      <c r="AM55" s="316">
        <v>1141836</v>
      </c>
      <c r="AN55" s="317">
        <v>34320</v>
      </c>
      <c r="AO55" s="318">
        <v>75.5</v>
      </c>
      <c r="AP55" s="319">
        <v>43423</v>
      </c>
      <c r="AQ55" s="320">
        <v>-7.9</v>
      </c>
      <c r="AR55" s="321">
        <v>83.4</v>
      </c>
    </row>
    <row r="56" spans="1:44" x14ac:dyDescent="0.15">
      <c r="A56" s="249"/>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5"/>
      <c r="AH56" s="245"/>
      <c r="AI56" s="245"/>
      <c r="AJ56" s="245"/>
      <c r="AK56" s="322"/>
      <c r="AL56" s="323" t="s">
        <v>523</v>
      </c>
      <c r="AM56" s="324">
        <v>556116</v>
      </c>
      <c r="AN56" s="325">
        <v>16715</v>
      </c>
      <c r="AO56" s="326">
        <v>26.1</v>
      </c>
      <c r="AP56" s="327">
        <v>22207</v>
      </c>
      <c r="AQ56" s="328">
        <v>-9.6999999999999993</v>
      </c>
      <c r="AR56" s="329">
        <v>35.799999999999997</v>
      </c>
    </row>
    <row r="57" spans="1:44" x14ac:dyDescent="0.15">
      <c r="A57" s="249"/>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307" t="s">
        <v>526</v>
      </c>
      <c r="AL57" s="308"/>
      <c r="AM57" s="316">
        <v>901465</v>
      </c>
      <c r="AN57" s="317">
        <v>27254</v>
      </c>
      <c r="AO57" s="318">
        <v>-20.6</v>
      </c>
      <c r="AP57" s="319">
        <v>45265</v>
      </c>
      <c r="AQ57" s="320">
        <v>4.2</v>
      </c>
      <c r="AR57" s="321">
        <v>-24.8</v>
      </c>
    </row>
    <row r="58" spans="1:44" x14ac:dyDescent="0.15">
      <c r="A58" s="249"/>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322"/>
      <c r="AL58" s="323" t="s">
        <v>523</v>
      </c>
      <c r="AM58" s="324">
        <v>516869</v>
      </c>
      <c r="AN58" s="325">
        <v>15626</v>
      </c>
      <c r="AO58" s="326">
        <v>-6.5</v>
      </c>
      <c r="AP58" s="327">
        <v>22600</v>
      </c>
      <c r="AQ58" s="328">
        <v>1.8</v>
      </c>
      <c r="AR58" s="329">
        <v>-8.3000000000000007</v>
      </c>
    </row>
    <row r="59" spans="1:44" x14ac:dyDescent="0.15">
      <c r="A59" s="249"/>
      <c r="B59" s="245"/>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307" t="s">
        <v>527</v>
      </c>
      <c r="AL59" s="308"/>
      <c r="AM59" s="316">
        <v>795060</v>
      </c>
      <c r="AN59" s="317">
        <v>24221</v>
      </c>
      <c r="AO59" s="318">
        <v>-11.1</v>
      </c>
      <c r="AP59" s="319">
        <v>54621</v>
      </c>
      <c r="AQ59" s="320">
        <v>20.7</v>
      </c>
      <c r="AR59" s="321">
        <v>-31.8</v>
      </c>
    </row>
    <row r="60" spans="1:44" x14ac:dyDescent="0.15">
      <c r="A60" s="249"/>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322"/>
      <c r="AL60" s="323" t="s">
        <v>523</v>
      </c>
      <c r="AM60" s="324">
        <v>522426</v>
      </c>
      <c r="AN60" s="325">
        <v>15915</v>
      </c>
      <c r="AO60" s="326">
        <v>1.8</v>
      </c>
      <c r="AP60" s="327">
        <v>30892</v>
      </c>
      <c r="AQ60" s="328">
        <v>36.700000000000003</v>
      </c>
      <c r="AR60" s="329">
        <v>-34.9</v>
      </c>
    </row>
    <row r="61" spans="1:44" x14ac:dyDescent="0.15">
      <c r="A61" s="249"/>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5"/>
      <c r="AI61" s="245"/>
      <c r="AJ61" s="245"/>
      <c r="AK61" s="307" t="s">
        <v>528</v>
      </c>
      <c r="AL61" s="330"/>
      <c r="AM61" s="331">
        <v>1203531</v>
      </c>
      <c r="AN61" s="332">
        <v>36174</v>
      </c>
      <c r="AO61" s="333">
        <v>-17.8</v>
      </c>
      <c r="AP61" s="334">
        <v>48508</v>
      </c>
      <c r="AQ61" s="335">
        <v>1.8</v>
      </c>
      <c r="AR61" s="321">
        <v>-19.600000000000001</v>
      </c>
    </row>
    <row r="62" spans="1:44" x14ac:dyDescent="0.15">
      <c r="A62" s="249"/>
      <c r="B62" s="245"/>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c r="AG62" s="245"/>
      <c r="AH62" s="245"/>
      <c r="AI62" s="245"/>
      <c r="AJ62" s="245"/>
      <c r="AK62" s="322"/>
      <c r="AL62" s="323" t="s">
        <v>523</v>
      </c>
      <c r="AM62" s="324">
        <v>554198</v>
      </c>
      <c r="AN62" s="325">
        <v>16683</v>
      </c>
      <c r="AO62" s="326">
        <v>-18.899999999999999</v>
      </c>
      <c r="AP62" s="327">
        <v>25446</v>
      </c>
      <c r="AQ62" s="328">
        <v>4.7</v>
      </c>
      <c r="AR62" s="329">
        <v>-23.6</v>
      </c>
    </row>
    <row r="63" spans="1:44" x14ac:dyDescent="0.15">
      <c r="A63" s="249"/>
      <c r="B63" s="245"/>
      <c r="C63" s="245"/>
      <c r="D63" s="245"/>
      <c r="E63" s="245"/>
      <c r="F63" s="245"/>
      <c r="G63" s="245"/>
      <c r="H63" s="245"/>
      <c r="I63" s="245"/>
      <c r="J63" s="245"/>
      <c r="K63" s="245"/>
      <c r="L63" s="245"/>
      <c r="M63" s="245"/>
      <c r="N63" s="245"/>
      <c r="O63" s="245"/>
      <c r="P63" s="245"/>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M63" s="245"/>
      <c r="AN63" s="245"/>
      <c r="AO63" s="245"/>
      <c r="AP63" s="245"/>
      <c r="AQ63" s="245"/>
      <c r="AR63" s="245"/>
    </row>
    <row r="64" spans="1:44" x14ac:dyDescent="0.15">
      <c r="A64" s="249"/>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row>
    <row r="65" spans="1:46" x14ac:dyDescent="0.15">
      <c r="A65" s="249"/>
      <c r="B65" s="245"/>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5"/>
      <c r="AP65" s="245"/>
      <c r="AQ65" s="245"/>
      <c r="AR65" s="245"/>
    </row>
    <row r="66" spans="1:46" x14ac:dyDescent="0.15">
      <c r="A66" s="336"/>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c r="AP66" s="303"/>
      <c r="AQ66" s="303"/>
      <c r="AR66" s="303"/>
      <c r="AS66" s="337"/>
    </row>
    <row r="67" spans="1:46" ht="13.5" hidden="1" customHeight="1" x14ac:dyDescent="0.15">
      <c r="AK67" s="245"/>
      <c r="AL67" s="245"/>
      <c r="AM67" s="245"/>
      <c r="AN67" s="245"/>
      <c r="AO67" s="245"/>
      <c r="AP67" s="245"/>
      <c r="AQ67" s="245"/>
      <c r="AR67" s="245"/>
      <c r="AS67" s="245"/>
      <c r="AT67" s="245"/>
    </row>
    <row r="68" spans="1:46" ht="13.5" hidden="1" customHeight="1" x14ac:dyDescent="0.15">
      <c r="AK68" s="245"/>
      <c r="AL68" s="245"/>
      <c r="AM68" s="245"/>
      <c r="AN68" s="245"/>
      <c r="AO68" s="245"/>
      <c r="AP68" s="245"/>
      <c r="AQ68" s="245"/>
      <c r="AR68" s="245"/>
    </row>
    <row r="69" spans="1:46" ht="13.5" hidden="1" customHeight="1" x14ac:dyDescent="0.15">
      <c r="AK69" s="245"/>
      <c r="AL69" s="245"/>
      <c r="AM69" s="245"/>
      <c r="AN69" s="245"/>
      <c r="AO69" s="245"/>
      <c r="AP69" s="245"/>
      <c r="AQ69" s="245"/>
      <c r="AR69" s="245"/>
    </row>
    <row r="70" spans="1:46" hidden="1" x14ac:dyDescent="0.15">
      <c r="AK70" s="245"/>
      <c r="AL70" s="245"/>
      <c r="AM70" s="245"/>
      <c r="AN70" s="245"/>
      <c r="AO70" s="245"/>
      <c r="AP70" s="245"/>
      <c r="AQ70" s="245"/>
      <c r="AR70" s="245"/>
    </row>
    <row r="71" spans="1:46" hidden="1" x14ac:dyDescent="0.15">
      <c r="AK71" s="245"/>
      <c r="AL71" s="245"/>
      <c r="AM71" s="245"/>
      <c r="AN71" s="245"/>
      <c r="AO71" s="245"/>
      <c r="AP71" s="245"/>
      <c r="AQ71" s="245"/>
      <c r="AR71" s="245"/>
    </row>
    <row r="72" spans="1:46" hidden="1" x14ac:dyDescent="0.15">
      <c r="AK72" s="245"/>
      <c r="AL72" s="245"/>
      <c r="AM72" s="245"/>
      <c r="AN72" s="245"/>
      <c r="AO72" s="245"/>
      <c r="AP72" s="245"/>
      <c r="AQ72" s="245"/>
      <c r="AR72" s="245"/>
    </row>
    <row r="73" spans="1:46" hidden="1" x14ac:dyDescent="0.15">
      <c r="AK73" s="245"/>
      <c r="AL73" s="245"/>
      <c r="AM73" s="245"/>
      <c r="AN73" s="245"/>
      <c r="AO73" s="245"/>
      <c r="AP73" s="245"/>
      <c r="AQ73" s="245"/>
      <c r="AR73" s="245"/>
    </row>
  </sheetData>
  <sheetProtection algorithmName="SHA-512" hashValue="iTvgpW196pR+qMHM9GgludZyd5SgWcdOgNlU736w9NaaRg/mmDsgaSM9cKPD7/Fv/tHicxHloZay7RdusL0K+A==" saltValue="VxwNiHthCfthiPOubEJlP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40" zoomScaleNormal="40" zoomScaleSheetLayoutView="55" workbookViewId="0"/>
  </sheetViews>
  <sheetFormatPr defaultColWidth="0" defaultRowHeight="13.5" customHeight="1" zeroHeight="1" x14ac:dyDescent="0.15"/>
  <cols>
    <col min="1" max="125" width="2.5" style="243" customWidth="1"/>
    <col min="126" max="16384" width="9" style="242" hidden="1"/>
  </cols>
  <sheetData>
    <row r="1" spans="2:125" ht="13.5" customHeight="1"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row>
    <row r="2" spans="2:125" x14ac:dyDescent="0.15">
      <c r="B2" s="242"/>
      <c r="DG2" s="242"/>
    </row>
    <row r="3" spans="2:125" x14ac:dyDescent="0.15">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H3" s="242"/>
      <c r="DI3" s="242"/>
      <c r="DJ3" s="242"/>
      <c r="DK3" s="242"/>
      <c r="DL3" s="242"/>
      <c r="DM3" s="242"/>
      <c r="DN3" s="242"/>
      <c r="DO3" s="242"/>
      <c r="DP3" s="242"/>
      <c r="DQ3" s="242"/>
      <c r="DR3" s="242"/>
      <c r="DS3" s="242"/>
      <c r="DT3" s="242"/>
      <c r="DU3" s="242"/>
    </row>
    <row r="4" spans="2:125" x14ac:dyDescent="0.15"/>
    <row r="5" spans="2:125" x14ac:dyDescent="0.15"/>
    <row r="6" spans="2:125" x14ac:dyDescent="0.15"/>
    <row r="7" spans="2:125" x14ac:dyDescent="0.15"/>
    <row r="8" spans="2:125" x14ac:dyDescent="0.15"/>
    <row r="9" spans="2:125" x14ac:dyDescent="0.15">
      <c r="DU9" s="24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2"/>
    </row>
    <row r="18" spans="125:125" x14ac:dyDescent="0.15"/>
    <row r="19" spans="125:125" x14ac:dyDescent="0.15"/>
    <row r="20" spans="125:125" x14ac:dyDescent="0.15">
      <c r="DU20" s="242"/>
    </row>
    <row r="21" spans="125:125" x14ac:dyDescent="0.15">
      <c r="DU21" s="24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2"/>
    </row>
    <row r="29" spans="125:125" x14ac:dyDescent="0.15"/>
    <row r="30" spans="125:125" x14ac:dyDescent="0.15"/>
    <row r="31" spans="125:125" x14ac:dyDescent="0.15"/>
    <row r="32" spans="125:125" x14ac:dyDescent="0.15"/>
    <row r="33" spans="2:125" x14ac:dyDescent="0.15">
      <c r="B33" s="242"/>
      <c r="G33" s="242"/>
      <c r="I33" s="242"/>
    </row>
    <row r="34" spans="2:125" x14ac:dyDescent="0.15">
      <c r="C34" s="242"/>
      <c r="P34" s="242"/>
      <c r="DE34" s="242"/>
      <c r="DH34" s="242"/>
    </row>
    <row r="35" spans="2:125" x14ac:dyDescent="0.15">
      <c r="D35" s="242"/>
      <c r="E35" s="242"/>
      <c r="DG35" s="242"/>
      <c r="DJ35" s="242"/>
      <c r="DP35" s="242"/>
      <c r="DQ35" s="242"/>
      <c r="DR35" s="242"/>
      <c r="DS35" s="242"/>
      <c r="DT35" s="242"/>
      <c r="DU35" s="242"/>
    </row>
    <row r="36" spans="2:125" x14ac:dyDescent="0.15">
      <c r="F36" s="242"/>
      <c r="H36" s="242"/>
      <c r="J36" s="242"/>
      <c r="K36" s="242"/>
      <c r="L36" s="242"/>
      <c r="M36" s="242"/>
      <c r="N36" s="242"/>
      <c r="O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F36" s="242"/>
      <c r="DI36" s="242"/>
      <c r="DK36" s="242"/>
      <c r="DL36" s="242"/>
      <c r="DM36" s="242"/>
      <c r="DN36" s="242"/>
      <c r="DO36" s="242"/>
      <c r="DP36" s="242"/>
      <c r="DQ36" s="242"/>
      <c r="DR36" s="242"/>
      <c r="DS36" s="242"/>
      <c r="DT36" s="242"/>
      <c r="DU36" s="242"/>
    </row>
    <row r="37" spans="2:125" x14ac:dyDescent="0.15">
      <c r="DU37" s="242"/>
    </row>
    <row r="38" spans="2:125" x14ac:dyDescent="0.15">
      <c r="DT38" s="242"/>
      <c r="DU38" s="242"/>
    </row>
    <row r="39" spans="2:125" x14ac:dyDescent="0.15"/>
    <row r="40" spans="2:125" x14ac:dyDescent="0.15">
      <c r="DH40" s="242"/>
    </row>
    <row r="41" spans="2:125" x14ac:dyDescent="0.15">
      <c r="DE41" s="242"/>
    </row>
    <row r="42" spans="2:125" x14ac:dyDescent="0.15">
      <c r="DG42" s="242"/>
      <c r="DJ42" s="242"/>
    </row>
    <row r="43" spans="2:125" x14ac:dyDescent="0.15">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F43" s="242"/>
      <c r="DI43" s="242"/>
      <c r="DK43" s="242"/>
      <c r="DL43" s="242"/>
      <c r="DM43" s="242"/>
      <c r="DN43" s="242"/>
      <c r="DO43" s="242"/>
      <c r="DP43" s="242"/>
      <c r="DQ43" s="242"/>
      <c r="DR43" s="242"/>
      <c r="DS43" s="242"/>
      <c r="DT43" s="242"/>
      <c r="DU43" s="242"/>
    </row>
    <row r="44" spans="2:125" x14ac:dyDescent="0.15">
      <c r="DU44" s="242"/>
    </row>
    <row r="45" spans="2:125" x14ac:dyDescent="0.15"/>
    <row r="46" spans="2:125" x14ac:dyDescent="0.15"/>
    <row r="47" spans="2:125" x14ac:dyDescent="0.15"/>
    <row r="48" spans="2:125" x14ac:dyDescent="0.15">
      <c r="DT48" s="242"/>
      <c r="DU48" s="242"/>
    </row>
    <row r="49" spans="120:125" x14ac:dyDescent="0.15">
      <c r="DU49" s="242"/>
    </row>
    <row r="50" spans="120:125" x14ac:dyDescent="0.15">
      <c r="DU50" s="242"/>
    </row>
    <row r="51" spans="120:125" x14ac:dyDescent="0.15">
      <c r="DP51" s="242"/>
      <c r="DQ51" s="242"/>
      <c r="DR51" s="242"/>
      <c r="DS51" s="242"/>
      <c r="DT51" s="242"/>
      <c r="DU51" s="242"/>
    </row>
    <row r="52" spans="120:125" x14ac:dyDescent="0.15"/>
    <row r="53" spans="120:125" x14ac:dyDescent="0.15"/>
    <row r="54" spans="120:125" x14ac:dyDescent="0.15">
      <c r="DU54" s="242"/>
    </row>
    <row r="55" spans="120:125" x14ac:dyDescent="0.15"/>
    <row r="56" spans="120:125" x14ac:dyDescent="0.15"/>
    <row r="57" spans="120:125" x14ac:dyDescent="0.15"/>
    <row r="58" spans="120:125" x14ac:dyDescent="0.15">
      <c r="DU58" s="242"/>
    </row>
    <row r="59" spans="120:125" x14ac:dyDescent="0.15"/>
    <row r="60" spans="120:125" x14ac:dyDescent="0.15"/>
    <row r="61" spans="120:125" x14ac:dyDescent="0.15"/>
    <row r="62" spans="120:125" x14ac:dyDescent="0.15"/>
    <row r="63" spans="120:125" x14ac:dyDescent="0.15">
      <c r="DU63" s="242"/>
    </row>
    <row r="64" spans="120:125" x14ac:dyDescent="0.15">
      <c r="DT64" s="242"/>
      <c r="DU64" s="242"/>
    </row>
    <row r="65" spans="123:125" x14ac:dyDescent="0.15"/>
    <row r="66" spans="123:125" x14ac:dyDescent="0.15"/>
    <row r="67" spans="123:125" x14ac:dyDescent="0.15"/>
    <row r="68" spans="123:125" x14ac:dyDescent="0.15"/>
    <row r="69" spans="123:125" x14ac:dyDescent="0.15">
      <c r="DS69" s="242"/>
      <c r="DT69" s="242"/>
      <c r="DU69" s="24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2"/>
    </row>
    <row r="83" spans="116:125" x14ac:dyDescent="0.15">
      <c r="DM83" s="242"/>
      <c r="DN83" s="242"/>
      <c r="DO83" s="242"/>
      <c r="DP83" s="242"/>
      <c r="DQ83" s="242"/>
      <c r="DR83" s="242"/>
      <c r="DS83" s="242"/>
      <c r="DT83" s="242"/>
      <c r="DU83" s="242"/>
    </row>
    <row r="84" spans="116:125" x14ac:dyDescent="0.15"/>
    <row r="85" spans="116:125" x14ac:dyDescent="0.15"/>
    <row r="86" spans="116:125" x14ac:dyDescent="0.15"/>
    <row r="87" spans="116:125" x14ac:dyDescent="0.15"/>
    <row r="88" spans="116:125" x14ac:dyDescent="0.15">
      <c r="DU88" s="24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2"/>
      <c r="DT94" s="242"/>
      <c r="DU94" s="242"/>
    </row>
    <row r="95" spans="116:125" ht="13.5" customHeight="1" x14ac:dyDescent="0.15">
      <c r="DU95" s="24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2"/>
    </row>
    <row r="102" spans="124:125" ht="13.5" customHeight="1" x14ac:dyDescent="0.15"/>
    <row r="103" spans="124:125" ht="13.5" customHeight="1" x14ac:dyDescent="0.15"/>
    <row r="104" spans="124:125" ht="13.5" customHeight="1" x14ac:dyDescent="0.15">
      <c r="DT104" s="242"/>
      <c r="DU104" s="24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480</v>
      </c>
    </row>
    <row r="120" spans="125:125" ht="13.5" hidden="1" customHeight="1" x14ac:dyDescent="0.15"/>
    <row r="121" spans="125:125" ht="13.5" hidden="1" customHeight="1" x14ac:dyDescent="0.15">
      <c r="DU121" s="242"/>
    </row>
  </sheetData>
  <sheetProtection algorithmName="SHA-512" hashValue="6+S+prWuK7c7Ucjn82651kA6W4ycypagkcPZuo+4i2YL9AeJ3Km3JxeiwrazTctG/wl2/MHnvf8DTokc4X/JNQ==" saltValue="13TUWUyNZz/4/bcKPnGgy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40" zoomScaleNormal="40" zoomScaleSheetLayoutView="55" workbookViewId="0"/>
  </sheetViews>
  <sheetFormatPr defaultColWidth="0" defaultRowHeight="13.5" customHeight="1" zeroHeight="1" x14ac:dyDescent="0.15"/>
  <cols>
    <col min="1" max="125" width="2.5" style="243" customWidth="1"/>
    <col min="126" max="142" width="0" style="242" hidden="1" customWidth="1"/>
    <col min="143" max="16384" width="9" style="242" hidden="1"/>
  </cols>
  <sheetData>
    <row r="1" spans="1:125" ht="13.5" customHeight="1" x14ac:dyDescent="0.15">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row>
    <row r="2" spans="1:125" x14ac:dyDescent="0.15">
      <c r="B2" s="242"/>
      <c r="T2" s="242"/>
    </row>
    <row r="3" spans="1:125" x14ac:dyDescent="0.15">
      <c r="C3" s="242"/>
      <c r="D3" s="242"/>
      <c r="E3" s="242"/>
      <c r="F3" s="242"/>
      <c r="G3" s="242"/>
      <c r="H3" s="242"/>
      <c r="I3" s="242"/>
      <c r="J3" s="242"/>
      <c r="K3" s="242"/>
      <c r="L3" s="242"/>
      <c r="M3" s="242"/>
      <c r="N3" s="242"/>
      <c r="O3" s="242"/>
      <c r="P3" s="242"/>
      <c r="Q3" s="242"/>
      <c r="R3" s="242"/>
      <c r="S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2"/>
      <c r="G33" s="242"/>
      <c r="I33" s="242"/>
    </row>
    <row r="34" spans="2:125" x14ac:dyDescent="0.15">
      <c r="C34" s="242"/>
      <c r="P34" s="242"/>
      <c r="R34" s="242"/>
      <c r="U34" s="242"/>
    </row>
    <row r="35" spans="2:125" x14ac:dyDescent="0.15">
      <c r="D35" s="242"/>
      <c r="E35" s="242"/>
      <c r="T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row>
    <row r="36" spans="2:125" x14ac:dyDescent="0.15">
      <c r="F36" s="242"/>
      <c r="H36" s="242"/>
      <c r="J36" s="242"/>
      <c r="K36" s="242"/>
      <c r="L36" s="242"/>
      <c r="M36" s="242"/>
      <c r="N36" s="242"/>
      <c r="O36" s="242"/>
      <c r="Q36" s="242"/>
      <c r="S36" s="242"/>
      <c r="V36" s="242"/>
    </row>
    <row r="37" spans="2:125" x14ac:dyDescent="0.15"/>
    <row r="38" spans="2:125" x14ac:dyDescent="0.15"/>
    <row r="39" spans="2:125" x14ac:dyDescent="0.15"/>
    <row r="40" spans="2:125" x14ac:dyDescent="0.15">
      <c r="U40" s="242"/>
    </row>
    <row r="41" spans="2:125" x14ac:dyDescent="0.15">
      <c r="R41" s="242"/>
    </row>
    <row r="42" spans="2:125" x14ac:dyDescent="0.15">
      <c r="T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row>
    <row r="43" spans="2:125" x14ac:dyDescent="0.15">
      <c r="Q43" s="242"/>
      <c r="S43" s="242"/>
      <c r="V43" s="24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3" t="s">
        <v>480</v>
      </c>
    </row>
  </sheetData>
  <sheetProtection algorithmName="SHA-512" hashValue="hVJPUXIuj3bmhbQuA8pqmQDE1DgzHtcKB9Y4n9tpDchYoIcKDs5Fgt7P9OpJESrF52FZ8eKv9UTrTK/PgZKauQ==" saltValue="QmdDvPXk7SJlyXN/q+cte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40" zoomScaleNormal="4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9" t="s">
        <v>3</v>
      </c>
      <c r="D47" s="1139"/>
      <c r="E47" s="1140"/>
      <c r="F47" s="11">
        <v>21.78</v>
      </c>
      <c r="G47" s="12">
        <v>29.44</v>
      </c>
      <c r="H47" s="12">
        <v>39.25</v>
      </c>
      <c r="I47" s="12">
        <v>42.76</v>
      </c>
      <c r="J47" s="13">
        <v>42.78</v>
      </c>
    </row>
    <row r="48" spans="2:10" ht="57.75" customHeight="1" x14ac:dyDescent="0.15">
      <c r="B48" s="14"/>
      <c r="C48" s="1141" t="s">
        <v>4</v>
      </c>
      <c r="D48" s="1141"/>
      <c r="E48" s="1142"/>
      <c r="F48" s="15">
        <v>6.23</v>
      </c>
      <c r="G48" s="16">
        <v>3.78</v>
      </c>
      <c r="H48" s="16">
        <v>8.98</v>
      </c>
      <c r="I48" s="16">
        <v>5.24</v>
      </c>
      <c r="J48" s="17">
        <v>3.6</v>
      </c>
    </row>
    <row r="49" spans="2:10" ht="57.75" customHeight="1" thickBot="1" x14ac:dyDescent="0.2">
      <c r="B49" s="18"/>
      <c r="C49" s="1143" t="s">
        <v>5</v>
      </c>
      <c r="D49" s="1143"/>
      <c r="E49" s="1144"/>
      <c r="F49" s="19" t="s">
        <v>535</v>
      </c>
      <c r="G49" s="20">
        <v>0.81</v>
      </c>
      <c r="H49" s="20">
        <v>10.84</v>
      </c>
      <c r="I49" s="20">
        <v>9.6</v>
      </c>
      <c r="J49" s="21" t="s">
        <v>536</v>
      </c>
    </row>
    <row r="50" spans="2:10" x14ac:dyDescent="0.15"/>
  </sheetData>
  <sheetProtection algorithmName="SHA-512" hashValue="Bf56I5wpB4ovkj84smJ4P0IWGEGVaCUGlwsnN+K+9fN3u1J5JC3L6m3jaooyRxeAiSzhsjkUNdIwHk1uxcpE8g==" saltValue="5/6u+PRi/ABtkSOSJ8J/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zaimu005</cp:lastModifiedBy>
  <cp:lastPrinted>2026-03-13T08:24:05Z</cp:lastPrinted>
  <dcterms:created xsi:type="dcterms:W3CDTF">2026-02-26T09:22:15Z</dcterms:created>
  <dcterms:modified xsi:type="dcterms:W3CDTF">2026-03-17T05:27:41Z</dcterms:modified>
  <cp:category/>
</cp:coreProperties>
</file>